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ТС\Тарифное соглашение на 2025 год\Дополнительное соглашение №6\"/>
    </mc:Choice>
  </mc:AlternateContent>
  <xr:revisionPtr revIDLastSave="0" documentId="13_ncr:1_{E1C114B1-BDB8-4124-93CB-96E24AC389ED}" xr6:coauthVersionLast="36" xr6:coauthVersionMax="36" xr10:uidLastSave="{00000000-0000-0000-0000-000000000000}"/>
  <bookViews>
    <workbookView xWindow="-120" yWindow="-120" windowWidth="29040" windowHeight="15840" xr2:uid="{00000000-000D-0000-FFFF-FFFF00000000}"/>
  </bookViews>
  <sheets>
    <sheet name="с повышающим коэф" sheetId="3" r:id="rId1"/>
  </sheets>
  <externalReferences>
    <externalReference r:id="rId2"/>
  </externalReferences>
  <definedNames>
    <definedName name="table0200" localSheetId="0">#REF!</definedName>
    <definedName name="table0200">#REF!</definedName>
    <definedName name="table0300" localSheetId="0">#REF!</definedName>
    <definedName name="table0300">#REF!</definedName>
    <definedName name="table0400" localSheetId="0">#REF!</definedName>
    <definedName name="table0400">#REF!</definedName>
    <definedName name="table0401" localSheetId="0">#REF!</definedName>
    <definedName name="table0401">#REF!</definedName>
    <definedName name="table0500" localSheetId="0">#REF!</definedName>
    <definedName name="table0500">#REF!</definedName>
    <definedName name="table0600" localSheetId="0">#REF!</definedName>
    <definedName name="table0600">#REF!</definedName>
    <definedName name="table0620" localSheetId="0">#REF!</definedName>
    <definedName name="table0620">#REF!</definedName>
    <definedName name="table0621" localSheetId="0">#REF!</definedName>
    <definedName name="table0621">#REF!</definedName>
    <definedName name="table0625" localSheetId="0">#REF!</definedName>
    <definedName name="table0625">#REF!</definedName>
    <definedName name="table0710" localSheetId="0">#REF!</definedName>
    <definedName name="table0710">#REF!</definedName>
    <definedName name="table0720" localSheetId="0">#REF!</definedName>
    <definedName name="table0720">#REF!</definedName>
    <definedName name="table0730" localSheetId="0">#REF!</definedName>
    <definedName name="table0730">#REF!</definedName>
    <definedName name="table0750" localSheetId="0">#REF!</definedName>
    <definedName name="table0750">#REF!</definedName>
    <definedName name="table0900" localSheetId="0">#REF!</definedName>
    <definedName name="table0900">#REF!</definedName>
    <definedName name="table100" localSheetId="0">#REF!</definedName>
    <definedName name="table100">#REF!</definedName>
    <definedName name="table1110" localSheetId="0">#REF!</definedName>
    <definedName name="table1110">#REF!</definedName>
    <definedName name="table1110_1" localSheetId="0">#REF!</definedName>
    <definedName name="table1110_1">#REF!</definedName>
    <definedName name="table1110_2" localSheetId="0">#REF!</definedName>
    <definedName name="table1110_2">#REF!</definedName>
    <definedName name="table1112" localSheetId="0">#REF!</definedName>
    <definedName name="table1112">#REF!</definedName>
    <definedName name="table1113" localSheetId="0">#REF!</definedName>
    <definedName name="table1113">#REF!</definedName>
    <definedName name="table1200" localSheetId="0">#REF!</definedName>
    <definedName name="table1200">#REF!</definedName>
    <definedName name="table1500" localSheetId="0">#REF!</definedName>
    <definedName name="table1500">#REF!</definedName>
    <definedName name="table1600" localSheetId="0">#REF!</definedName>
    <definedName name="table1600">#REF!</definedName>
    <definedName name="table1700" localSheetId="0">#REF!</definedName>
    <definedName name="table1700">#REF!</definedName>
    <definedName name="table1710" localSheetId="0">#REF!</definedName>
    <definedName name="table1710">#REF!</definedName>
    <definedName name="table1800" localSheetId="0">#REF!</definedName>
    <definedName name="table1800">#REF!</definedName>
    <definedName name="table1801" localSheetId="0">#REF!</definedName>
    <definedName name="table1801">#REF!</definedName>
    <definedName name="table1900" localSheetId="0">#REF!</definedName>
    <definedName name="table1900">#REF!</definedName>
    <definedName name="table200" localSheetId="0">#REF!</definedName>
    <definedName name="table200">#REF!</definedName>
    <definedName name="table2000" localSheetId="0">#REF!</definedName>
    <definedName name="table2000">#REF!</definedName>
    <definedName name="table2401" localSheetId="0">#REF!</definedName>
    <definedName name="table2401">#REF!</definedName>
    <definedName name="table300" localSheetId="0">#REF!</definedName>
    <definedName name="table300">#REF!</definedName>
    <definedName name="table3010" localSheetId="0">#REF!</definedName>
    <definedName name="table3010">#REF!</definedName>
    <definedName name="table3210" localSheetId="0">#REF!</definedName>
    <definedName name="table3210">#REF!</definedName>
    <definedName name="table3210_1" localSheetId="0">#REF!</definedName>
    <definedName name="table3210_1">#REF!</definedName>
    <definedName name="table3300" localSheetId="0">#REF!</definedName>
    <definedName name="table3300">#REF!</definedName>
    <definedName name="table3402" localSheetId="0">#REF!</definedName>
    <definedName name="table3402">#REF!</definedName>
    <definedName name="table3403" localSheetId="0">#REF!</definedName>
    <definedName name="table3403">#REF!</definedName>
    <definedName name="table3600" localSheetId="0">#REF!</definedName>
    <definedName name="table3600">#REF!</definedName>
    <definedName name="table3650" localSheetId="0">#REF!</definedName>
    <definedName name="table3650">#REF!</definedName>
    <definedName name="table3700" localSheetId="0">#REF!</definedName>
    <definedName name="table3700">#REF!</definedName>
    <definedName name="table400" localSheetId="0">#REF!</definedName>
    <definedName name="table400">#REF!</definedName>
    <definedName name="table401" localSheetId="0">#REF!</definedName>
    <definedName name="table401">#REF!</definedName>
    <definedName name="table500" localSheetId="0">#REF!</definedName>
    <definedName name="table500">#REF!</definedName>
    <definedName name="table600" localSheetId="0">#REF!</definedName>
    <definedName name="table600">#REF!</definedName>
    <definedName name="table620" localSheetId="0">#REF!</definedName>
    <definedName name="table620">#REF!</definedName>
    <definedName name="table621" localSheetId="0">#REF!</definedName>
    <definedName name="table621">#REF!</definedName>
    <definedName name="table625" localSheetId="0">#REF!</definedName>
    <definedName name="table625">#REF!</definedName>
    <definedName name="table710" localSheetId="0">#REF!</definedName>
    <definedName name="table710">#REF!</definedName>
    <definedName name="table720" localSheetId="0">#REF!</definedName>
    <definedName name="table720">#REF!</definedName>
    <definedName name="table730" localSheetId="0">#REF!</definedName>
    <definedName name="table730">#REF!</definedName>
    <definedName name="table750" localSheetId="0">#REF!</definedName>
    <definedName name="table750">#REF!</definedName>
    <definedName name="table900" localSheetId="0">#REF!</definedName>
    <definedName name="table900">#REF!</definedName>
    <definedName name="а1" localSheetId="0">'[1]99'!#REF!</definedName>
    <definedName name="а1">'[1]99'!#REF!</definedName>
    <definedName name="аа" localSheetId="0">'[1]99'!#REF!</definedName>
    <definedName name="аа">'[1]99'!#REF!</definedName>
    <definedName name="ВАК" localSheetId="0">'[1]99'!#REF!</definedName>
    <definedName name="ВАК">'[1]99'!#REF!</definedName>
    <definedName name="_xlnm.Print_Titles" localSheetId="0">'с повышающим коэф'!$A:$B,'с повышающим коэф'!$8:$11</definedName>
    <definedName name="кк" localSheetId="0">'[1]99'!#REF!</definedName>
    <definedName name="кк">'[1]99'!#REF!</definedName>
    <definedName name="п" localSheetId="0">'[1]99'!#REF!</definedName>
    <definedName name="п">'[1]99'!#REF!</definedName>
  </definedNames>
  <calcPr calcId="191029"/>
</workbook>
</file>

<file path=xl/calcChain.xml><?xml version="1.0" encoding="utf-8"?>
<calcChain xmlns="http://schemas.openxmlformats.org/spreadsheetml/2006/main">
  <c r="A171" i="3" l="1"/>
  <c r="A172" i="3" s="1"/>
  <c r="A173" i="3" s="1"/>
  <c r="A174" i="3" s="1"/>
  <c r="A175" i="3" s="1"/>
  <c r="A154" i="3"/>
  <c r="A155" i="3" s="1"/>
  <c r="A156" i="3" s="1"/>
  <c r="A157" i="3" s="1"/>
  <c r="A158" i="3" s="1"/>
  <c r="A159" i="3" s="1"/>
  <c r="A141" i="3"/>
  <c r="A142" i="3" s="1"/>
  <c r="A143" i="3" s="1"/>
  <c r="A144" i="3" s="1"/>
  <c r="A145" i="3" s="1"/>
  <c r="A132" i="3"/>
  <c r="A133" i="3" s="1"/>
  <c r="A134" i="3" s="1"/>
  <c r="A135" i="3" s="1"/>
  <c r="A136" i="3" s="1"/>
  <c r="A137" i="3" s="1"/>
  <c r="A123" i="3"/>
  <c r="A124" i="3" s="1"/>
  <c r="A125" i="3" s="1"/>
  <c r="A126" i="3" s="1"/>
  <c r="A120" i="3"/>
  <c r="A119" i="3"/>
  <c r="A114" i="3"/>
  <c r="A115" i="3" s="1"/>
  <c r="A113" i="3"/>
  <c r="A106" i="3"/>
  <c r="A107" i="3" s="1"/>
  <c r="A97" i="3"/>
  <c r="A98" i="3" s="1"/>
  <c r="A99" i="3" s="1"/>
  <c r="A100" i="3" s="1"/>
  <c r="A101" i="3" s="1"/>
  <c r="A102" i="3" s="1"/>
  <c r="A96" i="3"/>
  <c r="A88" i="3"/>
  <c r="A89" i="3" s="1"/>
  <c r="A90" i="3" s="1"/>
  <c r="A91" i="3" s="1"/>
  <c r="A92" i="3" s="1"/>
  <c r="A77" i="3"/>
  <c r="A78" i="3" s="1"/>
  <c r="A79" i="3" s="1"/>
  <c r="A80" i="3" s="1"/>
  <c r="A81" i="3" s="1"/>
  <c r="A82" i="3" s="1"/>
  <c r="A73" i="3"/>
  <c r="A74" i="3" s="1"/>
  <c r="A67" i="3"/>
  <c r="A68" i="3" s="1"/>
  <c r="A69" i="3" s="1"/>
  <c r="A60" i="3"/>
  <c r="A61" i="3" s="1"/>
  <c r="A62" i="3" s="1"/>
  <c r="A63" i="3" s="1"/>
  <c r="A64" i="3" s="1"/>
  <c r="G154" i="3"/>
  <c r="AA154" i="3" s="1"/>
  <c r="Z154" i="3" s="1"/>
  <c r="I154" i="3" s="1"/>
  <c r="M24" i="3"/>
  <c r="L24" i="3"/>
  <c r="G144" i="3" l="1"/>
  <c r="AA144" i="3" s="1"/>
  <c r="Z144" i="3" s="1"/>
  <c r="I144" i="3" s="1"/>
  <c r="M127" i="3"/>
  <c r="L127" i="3"/>
  <c r="G110" i="3"/>
  <c r="AA110" i="3" s="1"/>
  <c r="M108" i="3"/>
  <c r="L108" i="3"/>
  <c r="C108" i="3"/>
  <c r="G46" i="3"/>
  <c r="AA46" i="3" s="1"/>
  <c r="Z46" i="3" s="1"/>
  <c r="C24" i="3"/>
  <c r="V75" i="3"/>
  <c r="V65" i="3"/>
  <c r="V51" i="3"/>
  <c r="Z110" i="3" l="1"/>
  <c r="P110" i="3"/>
  <c r="S110" i="3"/>
  <c r="W110" i="3"/>
  <c r="I46" i="3"/>
  <c r="G141" i="3"/>
  <c r="AA141" i="3" s="1"/>
  <c r="Z141" i="3" s="1"/>
  <c r="G27" i="3"/>
  <c r="G28" i="3"/>
  <c r="AA28" i="3" s="1"/>
  <c r="Z28" i="3" s="1"/>
  <c r="G29" i="3"/>
  <c r="AA29" i="3" s="1"/>
  <c r="Z29" i="3" s="1"/>
  <c r="G30" i="3"/>
  <c r="AA30" i="3" s="1"/>
  <c r="Z30" i="3" s="1"/>
  <c r="V110" i="3" l="1"/>
  <c r="W141" i="3"/>
  <c r="V141" i="3" s="1"/>
  <c r="I141" i="3" s="1"/>
  <c r="W28" i="3"/>
  <c r="V28" i="3" s="1"/>
  <c r="W27" i="3"/>
  <c r="V27" i="3" s="1"/>
  <c r="AA27" i="3"/>
  <c r="W29" i="3"/>
  <c r="V29" i="3" s="1"/>
  <c r="I29" i="3" s="1"/>
  <c r="I110" i="3" l="1"/>
  <c r="Z27" i="3"/>
  <c r="I27" i="3" s="1"/>
  <c r="G145" i="3"/>
  <c r="G45" i="3"/>
  <c r="G44" i="3"/>
  <c r="G43" i="3"/>
  <c r="G42" i="3"/>
  <c r="G41" i="3"/>
  <c r="G40" i="3"/>
  <c r="W145" i="3" l="1"/>
  <c r="V145" i="3" s="1"/>
  <c r="AA145" i="3"/>
  <c r="Z145" i="3" s="1"/>
  <c r="W42" i="3"/>
  <c r="V42" i="3" s="1"/>
  <c r="AA42" i="3"/>
  <c r="Z42" i="3" s="1"/>
  <c r="W44" i="3"/>
  <c r="V44" i="3" s="1"/>
  <c r="AA44" i="3"/>
  <c r="Z44" i="3" s="1"/>
  <c r="W40" i="3"/>
  <c r="V40" i="3" s="1"/>
  <c r="AA40" i="3"/>
  <c r="Z40" i="3" s="1"/>
  <c r="W45" i="3"/>
  <c r="V45" i="3" s="1"/>
  <c r="AA45" i="3"/>
  <c r="Z45" i="3" s="1"/>
  <c r="W41" i="3"/>
  <c r="V41" i="3" s="1"/>
  <c r="AA41" i="3"/>
  <c r="Z41" i="3" s="1"/>
  <c r="W43" i="3"/>
  <c r="V43" i="3" s="1"/>
  <c r="AA43" i="3"/>
  <c r="Z43" i="3" s="1"/>
  <c r="P45" i="3"/>
  <c r="S45" i="3"/>
  <c r="P44" i="3"/>
  <c r="S44" i="3"/>
  <c r="P43" i="3"/>
  <c r="P42" i="3"/>
  <c r="S43" i="3"/>
  <c r="S42" i="3"/>
  <c r="P41" i="3"/>
  <c r="S41" i="3"/>
  <c r="P40" i="3"/>
  <c r="S40" i="3"/>
  <c r="C127" i="3"/>
  <c r="I145" i="3" l="1"/>
  <c r="I44" i="3"/>
  <c r="I45" i="3"/>
  <c r="I41" i="3"/>
  <c r="I40" i="3"/>
  <c r="I43" i="3"/>
  <c r="I42" i="3"/>
  <c r="M13" i="3"/>
  <c r="L13" i="3"/>
  <c r="M47" i="3"/>
  <c r="L47" i="3"/>
  <c r="M57" i="3"/>
  <c r="L57" i="3"/>
  <c r="M70" i="3"/>
  <c r="L70" i="3"/>
  <c r="M83" i="3"/>
  <c r="L83" i="3"/>
  <c r="M93" i="3"/>
  <c r="L93" i="3"/>
  <c r="M103" i="3"/>
  <c r="L103" i="3"/>
  <c r="M116" i="3"/>
  <c r="L116" i="3"/>
  <c r="M138" i="3"/>
  <c r="L138" i="3"/>
  <c r="M149" i="3"/>
  <c r="L149" i="3"/>
  <c r="M160" i="3"/>
  <c r="L160" i="3"/>
  <c r="M168" i="3"/>
  <c r="L168" i="3"/>
  <c r="G143" i="3"/>
  <c r="G120" i="3"/>
  <c r="G125" i="3"/>
  <c r="G124" i="3"/>
  <c r="AA124" i="3" s="1"/>
  <c r="Z124" i="3" s="1"/>
  <c r="M176" i="3" l="1"/>
  <c r="L176" i="3"/>
  <c r="W125" i="3"/>
  <c r="V125" i="3" s="1"/>
  <c r="AA125" i="3"/>
  <c r="Z125" i="3" s="1"/>
  <c r="W143" i="3"/>
  <c r="V143" i="3" s="1"/>
  <c r="AA143" i="3"/>
  <c r="Z143" i="3" s="1"/>
  <c r="W120" i="3"/>
  <c r="V120" i="3" s="1"/>
  <c r="AA120" i="3"/>
  <c r="Z120" i="3" s="1"/>
  <c r="S124" i="3"/>
  <c r="W124" i="3"/>
  <c r="V124" i="3" s="1"/>
  <c r="P120" i="3"/>
  <c r="S120" i="3"/>
  <c r="P143" i="3"/>
  <c r="S143" i="3"/>
  <c r="P125" i="3"/>
  <c r="S125" i="3"/>
  <c r="P124" i="3"/>
  <c r="A55" i="3"/>
  <c r="A56" i="3" s="1"/>
  <c r="A52" i="3"/>
  <c r="I143" i="3" l="1"/>
  <c r="I124" i="3"/>
  <c r="I125" i="3"/>
  <c r="I120" i="3"/>
  <c r="C160" i="3"/>
  <c r="C57" i="3"/>
  <c r="G175" i="3" l="1"/>
  <c r="G174" i="3"/>
  <c r="G173" i="3"/>
  <c r="G172" i="3"/>
  <c r="G171" i="3"/>
  <c r="G170" i="3"/>
  <c r="AA170" i="3" s="1"/>
  <c r="G167" i="3"/>
  <c r="G166" i="3"/>
  <c r="G165" i="3"/>
  <c r="AA165" i="3" s="1"/>
  <c r="Z165" i="3" s="1"/>
  <c r="G164" i="3"/>
  <c r="G162" i="3"/>
  <c r="G159" i="3"/>
  <c r="G158" i="3"/>
  <c r="G157" i="3"/>
  <c r="G156" i="3"/>
  <c r="G155" i="3"/>
  <c r="G153" i="3"/>
  <c r="G151" i="3"/>
  <c r="AA151" i="3" s="1"/>
  <c r="G148" i="3"/>
  <c r="G147" i="3"/>
  <c r="G142" i="3"/>
  <c r="G140" i="3"/>
  <c r="G137" i="3"/>
  <c r="G136" i="3"/>
  <c r="G135" i="3"/>
  <c r="G129" i="3"/>
  <c r="AA129" i="3" s="1"/>
  <c r="G134" i="3"/>
  <c r="G133" i="3"/>
  <c r="G132" i="3"/>
  <c r="G131" i="3"/>
  <c r="G126" i="3"/>
  <c r="G119" i="3"/>
  <c r="G123" i="3"/>
  <c r="G122" i="3"/>
  <c r="G118" i="3"/>
  <c r="AA118" i="3" s="1"/>
  <c r="G115" i="3"/>
  <c r="G114" i="3"/>
  <c r="G113" i="3"/>
  <c r="G112" i="3"/>
  <c r="G107" i="3"/>
  <c r="G106" i="3"/>
  <c r="G105" i="3"/>
  <c r="AA105" i="3" s="1"/>
  <c r="G102" i="3"/>
  <c r="G101" i="3"/>
  <c r="G100" i="3"/>
  <c r="G99" i="3"/>
  <c r="G98" i="3"/>
  <c r="G97" i="3"/>
  <c r="G96" i="3"/>
  <c r="G95" i="3"/>
  <c r="AA95" i="3" s="1"/>
  <c r="G92" i="3"/>
  <c r="G91" i="3"/>
  <c r="G90" i="3"/>
  <c r="G89" i="3"/>
  <c r="G88" i="3"/>
  <c r="G87" i="3"/>
  <c r="G85" i="3"/>
  <c r="G82" i="3"/>
  <c r="G81" i="3"/>
  <c r="G80" i="3"/>
  <c r="G79" i="3"/>
  <c r="G78" i="3"/>
  <c r="G77" i="3"/>
  <c r="G76" i="3"/>
  <c r="G74" i="3"/>
  <c r="G73" i="3"/>
  <c r="G72" i="3"/>
  <c r="AA72" i="3" s="1"/>
  <c r="Z72" i="3" s="1"/>
  <c r="G61" i="3"/>
  <c r="G62" i="3"/>
  <c r="G69" i="3"/>
  <c r="G68" i="3"/>
  <c r="G60" i="3"/>
  <c r="G63" i="3"/>
  <c r="G59" i="3"/>
  <c r="AA59" i="3" s="1"/>
  <c r="G64" i="3"/>
  <c r="G67" i="3"/>
  <c r="G66" i="3"/>
  <c r="G56" i="3"/>
  <c r="G49" i="3"/>
  <c r="AA49" i="3" s="1"/>
  <c r="Z49" i="3" s="1"/>
  <c r="G50" i="3"/>
  <c r="G55" i="3"/>
  <c r="G54" i="3"/>
  <c r="G53" i="3"/>
  <c r="G52" i="3"/>
  <c r="G39" i="3"/>
  <c r="G38" i="3"/>
  <c r="G37" i="3"/>
  <c r="G31" i="3"/>
  <c r="G36" i="3"/>
  <c r="G35" i="3"/>
  <c r="G34" i="3"/>
  <c r="G32" i="3"/>
  <c r="G26" i="3"/>
  <c r="AA26" i="3" s="1"/>
  <c r="G18" i="3"/>
  <c r="G23" i="3"/>
  <c r="G22" i="3"/>
  <c r="G21" i="3"/>
  <c r="G20" i="3"/>
  <c r="G17" i="3"/>
  <c r="G16" i="3"/>
  <c r="Z26" i="3" l="1"/>
  <c r="G127" i="3"/>
  <c r="I30" i="3"/>
  <c r="AA112" i="3"/>
  <c r="Z112" i="3" s="1"/>
  <c r="G108" i="3"/>
  <c r="W133" i="3"/>
  <c r="V133" i="3" s="1"/>
  <c r="AA133" i="3"/>
  <c r="Z133" i="3" s="1"/>
  <c r="W159" i="3"/>
  <c r="V159" i="3" s="1"/>
  <c r="AA159" i="3"/>
  <c r="Z159" i="3" s="1"/>
  <c r="W135" i="3"/>
  <c r="V135" i="3" s="1"/>
  <c r="AA135" i="3"/>
  <c r="Z135" i="3" s="1"/>
  <c r="W136" i="3"/>
  <c r="V136" i="3" s="1"/>
  <c r="AA136" i="3"/>
  <c r="Z136" i="3" s="1"/>
  <c r="W166" i="3"/>
  <c r="V166" i="3" s="1"/>
  <c r="AA166" i="3"/>
  <c r="Z166" i="3" s="1"/>
  <c r="W134" i="3"/>
  <c r="V134" i="3" s="1"/>
  <c r="AA134" i="3"/>
  <c r="Z134" i="3" s="1"/>
  <c r="W137" i="3"/>
  <c r="V137" i="3" s="1"/>
  <c r="AA137" i="3"/>
  <c r="Z137" i="3" s="1"/>
  <c r="W167" i="3"/>
  <c r="V167" i="3" s="1"/>
  <c r="AA167" i="3"/>
  <c r="Z167" i="3" s="1"/>
  <c r="W113" i="3"/>
  <c r="V113" i="3" s="1"/>
  <c r="AA113" i="3"/>
  <c r="Z113" i="3" s="1"/>
  <c r="S140" i="3"/>
  <c r="AA140" i="3"/>
  <c r="W140" i="3"/>
  <c r="V140" i="3" s="1"/>
  <c r="Z170" i="3"/>
  <c r="W132" i="3"/>
  <c r="V132" i="3" s="1"/>
  <c r="AA132" i="3"/>
  <c r="Z132" i="3" s="1"/>
  <c r="W114" i="3"/>
  <c r="V114" i="3" s="1"/>
  <c r="AA114" i="3"/>
  <c r="Z114" i="3" s="1"/>
  <c r="AA142" i="3"/>
  <c r="Z142" i="3" s="1"/>
  <c r="W142" i="3"/>
  <c r="V142" i="3" s="1"/>
  <c r="W171" i="3"/>
  <c r="V171" i="3" s="1"/>
  <c r="AA171" i="3"/>
  <c r="Z171" i="3" s="1"/>
  <c r="Z129" i="3"/>
  <c r="W115" i="3"/>
  <c r="V115" i="3" s="1"/>
  <c r="AA115" i="3"/>
  <c r="Z115" i="3" s="1"/>
  <c r="W147" i="3"/>
  <c r="V147" i="3" s="1"/>
  <c r="AA147" i="3"/>
  <c r="Z147" i="3" s="1"/>
  <c r="W172" i="3"/>
  <c r="V172" i="3" s="1"/>
  <c r="AA172" i="3"/>
  <c r="Z172" i="3" s="1"/>
  <c r="Z118" i="3"/>
  <c r="W148" i="3"/>
  <c r="V148" i="3" s="1"/>
  <c r="AA148" i="3"/>
  <c r="Z148" i="3" s="1"/>
  <c r="W173" i="3"/>
  <c r="V173" i="3" s="1"/>
  <c r="AA173" i="3"/>
  <c r="Z173" i="3" s="1"/>
  <c r="W158" i="3"/>
  <c r="V158" i="3" s="1"/>
  <c r="AA158" i="3"/>
  <c r="Z158" i="3" s="1"/>
  <c r="S85" i="3"/>
  <c r="AA85" i="3"/>
  <c r="Z85" i="3" s="1"/>
  <c r="W85" i="3"/>
  <c r="V85" i="3" s="1"/>
  <c r="W122" i="3"/>
  <c r="V122" i="3" s="1"/>
  <c r="AA122" i="3"/>
  <c r="Z122" i="3" s="1"/>
  <c r="Z151" i="3"/>
  <c r="W174" i="3"/>
  <c r="V174" i="3" s="1"/>
  <c r="AA174" i="3"/>
  <c r="Z174" i="3" s="1"/>
  <c r="W50" i="3"/>
  <c r="V50" i="3" s="1"/>
  <c r="AA50" i="3"/>
  <c r="Z50" i="3" s="1"/>
  <c r="W76" i="3"/>
  <c r="V76" i="3" s="1"/>
  <c r="AA76" i="3"/>
  <c r="Z76" i="3" s="1"/>
  <c r="W123" i="3"/>
  <c r="V123" i="3" s="1"/>
  <c r="AA123" i="3"/>
  <c r="Z123" i="3" s="1"/>
  <c r="W153" i="3"/>
  <c r="V153" i="3" s="1"/>
  <c r="AA153" i="3"/>
  <c r="Z153" i="3" s="1"/>
  <c r="W175" i="3"/>
  <c r="V175" i="3" s="1"/>
  <c r="AA175" i="3"/>
  <c r="Z175" i="3" s="1"/>
  <c r="W162" i="3"/>
  <c r="V162" i="3" s="1"/>
  <c r="AA162" i="3"/>
  <c r="W119" i="3"/>
  <c r="V119" i="3" s="1"/>
  <c r="AA119" i="3"/>
  <c r="Z119" i="3" s="1"/>
  <c r="W155" i="3"/>
  <c r="V155" i="3" s="1"/>
  <c r="AA155" i="3"/>
  <c r="Z155" i="3" s="1"/>
  <c r="W164" i="3"/>
  <c r="V164" i="3" s="1"/>
  <c r="AA164" i="3"/>
  <c r="Z164" i="3" s="1"/>
  <c r="W18" i="3"/>
  <c r="V18" i="3" s="1"/>
  <c r="AA18" i="3"/>
  <c r="Z18" i="3" s="1"/>
  <c r="W126" i="3"/>
  <c r="V126" i="3" s="1"/>
  <c r="AA126" i="3"/>
  <c r="Z126" i="3" s="1"/>
  <c r="W156" i="3"/>
  <c r="V156" i="3" s="1"/>
  <c r="AA156" i="3"/>
  <c r="Z156" i="3" s="1"/>
  <c r="W131" i="3"/>
  <c r="AA131" i="3"/>
  <c r="W157" i="3"/>
  <c r="V157" i="3" s="1"/>
  <c r="AA157" i="3"/>
  <c r="Z157" i="3" s="1"/>
  <c r="W81" i="3"/>
  <c r="V81" i="3" s="1"/>
  <c r="AA81" i="3"/>
  <c r="Z81" i="3" s="1"/>
  <c r="W102" i="3"/>
  <c r="V102" i="3" s="1"/>
  <c r="AA102" i="3"/>
  <c r="Z102" i="3" s="1"/>
  <c r="Z105" i="3"/>
  <c r="W63" i="3"/>
  <c r="V63" i="3" s="1"/>
  <c r="AA63" i="3"/>
  <c r="Z63" i="3" s="1"/>
  <c r="W106" i="3"/>
  <c r="V106" i="3" s="1"/>
  <c r="AA106" i="3"/>
  <c r="Z106" i="3" s="1"/>
  <c r="W82" i="3"/>
  <c r="V82" i="3" s="1"/>
  <c r="AA82" i="3"/>
  <c r="Z82" i="3" s="1"/>
  <c r="W68" i="3"/>
  <c r="V68" i="3" s="1"/>
  <c r="AA68" i="3"/>
  <c r="Z68" i="3" s="1"/>
  <c r="W88" i="3"/>
  <c r="V88" i="3" s="1"/>
  <c r="AA88" i="3"/>
  <c r="Z88" i="3" s="1"/>
  <c r="W89" i="3"/>
  <c r="V89" i="3" s="1"/>
  <c r="AA89" i="3"/>
  <c r="Z89" i="3" s="1"/>
  <c r="W87" i="3"/>
  <c r="V87" i="3" s="1"/>
  <c r="AA87" i="3"/>
  <c r="W69" i="3"/>
  <c r="V69" i="3" s="1"/>
  <c r="AA69" i="3"/>
  <c r="Z69" i="3" s="1"/>
  <c r="W62" i="3"/>
  <c r="V62" i="3" s="1"/>
  <c r="AA62" i="3"/>
  <c r="Z62" i="3" s="1"/>
  <c r="W90" i="3"/>
  <c r="V90" i="3" s="1"/>
  <c r="AA90" i="3"/>
  <c r="Z90" i="3" s="1"/>
  <c r="W80" i="3"/>
  <c r="V80" i="3" s="1"/>
  <c r="AA80" i="3"/>
  <c r="Z80" i="3" s="1"/>
  <c r="W61" i="3"/>
  <c r="V61" i="3" s="1"/>
  <c r="AA61" i="3"/>
  <c r="Z61" i="3" s="1"/>
  <c r="W91" i="3"/>
  <c r="V91" i="3" s="1"/>
  <c r="AA91" i="3"/>
  <c r="Z91" i="3" s="1"/>
  <c r="W67" i="3"/>
  <c r="V67" i="3" s="1"/>
  <c r="AA67" i="3"/>
  <c r="Z67" i="3" s="1"/>
  <c r="W53" i="3"/>
  <c r="V53" i="3" s="1"/>
  <c r="AA53" i="3"/>
  <c r="Z53" i="3" s="1"/>
  <c r="W92" i="3"/>
  <c r="V92" i="3" s="1"/>
  <c r="AA92" i="3"/>
  <c r="Z92" i="3" s="1"/>
  <c r="Z59" i="3"/>
  <c r="W54" i="3"/>
  <c r="V54" i="3" s="1"/>
  <c r="AA54" i="3"/>
  <c r="Z54" i="3" s="1"/>
  <c r="W73" i="3"/>
  <c r="V73" i="3" s="1"/>
  <c r="AA73" i="3"/>
  <c r="Z73" i="3" s="1"/>
  <c r="Z95" i="3"/>
  <c r="W107" i="3"/>
  <c r="V107" i="3" s="1"/>
  <c r="AA107" i="3"/>
  <c r="Z107" i="3" s="1"/>
  <c r="W55" i="3"/>
  <c r="V55" i="3" s="1"/>
  <c r="AA55" i="3"/>
  <c r="Z55" i="3" s="1"/>
  <c r="W74" i="3"/>
  <c r="V74" i="3" s="1"/>
  <c r="AA74" i="3"/>
  <c r="Z74" i="3" s="1"/>
  <c r="W96" i="3"/>
  <c r="V96" i="3" s="1"/>
  <c r="AA96" i="3"/>
  <c r="Z96" i="3" s="1"/>
  <c r="W97" i="3"/>
  <c r="V97" i="3" s="1"/>
  <c r="AA97" i="3"/>
  <c r="Z97" i="3" s="1"/>
  <c r="W60" i="3"/>
  <c r="V60" i="3" s="1"/>
  <c r="AA60" i="3"/>
  <c r="Z60" i="3" s="1"/>
  <c r="W52" i="3"/>
  <c r="V52" i="3" s="1"/>
  <c r="AA52" i="3"/>
  <c r="W77" i="3"/>
  <c r="V77" i="3" s="1"/>
  <c r="AA77" i="3"/>
  <c r="W98" i="3"/>
  <c r="V98" i="3" s="1"/>
  <c r="AA98" i="3"/>
  <c r="Z98" i="3" s="1"/>
  <c r="W101" i="3"/>
  <c r="V101" i="3" s="1"/>
  <c r="AA101" i="3"/>
  <c r="Z101" i="3" s="1"/>
  <c r="W56" i="3"/>
  <c r="V56" i="3" s="1"/>
  <c r="AA56" i="3"/>
  <c r="Z56" i="3" s="1"/>
  <c r="W78" i="3"/>
  <c r="V78" i="3" s="1"/>
  <c r="AA78" i="3"/>
  <c r="Z78" i="3" s="1"/>
  <c r="W99" i="3"/>
  <c r="V99" i="3" s="1"/>
  <c r="AA99" i="3"/>
  <c r="Z99" i="3" s="1"/>
  <c r="W64" i="3"/>
  <c r="V64" i="3" s="1"/>
  <c r="AA64" i="3"/>
  <c r="Z64" i="3" s="1"/>
  <c r="W66" i="3"/>
  <c r="V66" i="3" s="1"/>
  <c r="AA66" i="3"/>
  <c r="Z66" i="3" s="1"/>
  <c r="W79" i="3"/>
  <c r="V79" i="3" s="1"/>
  <c r="AA79" i="3"/>
  <c r="Z79" i="3" s="1"/>
  <c r="W100" i="3"/>
  <c r="V100" i="3" s="1"/>
  <c r="AA100" i="3"/>
  <c r="Z100" i="3" s="1"/>
  <c r="W34" i="3"/>
  <c r="V34" i="3" s="1"/>
  <c r="AA34" i="3"/>
  <c r="Z34" i="3" s="1"/>
  <c r="W37" i="3"/>
  <c r="V37" i="3" s="1"/>
  <c r="AA37" i="3"/>
  <c r="Z37" i="3" s="1"/>
  <c r="W31" i="3"/>
  <c r="V31" i="3" s="1"/>
  <c r="AA31" i="3"/>
  <c r="AA24" i="3" s="1"/>
  <c r="G24" i="3"/>
  <c r="W38" i="3"/>
  <c r="V38" i="3" s="1"/>
  <c r="AA38" i="3"/>
  <c r="Z38" i="3" s="1"/>
  <c r="W36" i="3"/>
  <c r="V36" i="3" s="1"/>
  <c r="AA36" i="3"/>
  <c r="Z36" i="3" s="1"/>
  <c r="W39" i="3"/>
  <c r="V39" i="3" s="1"/>
  <c r="AA39" i="3"/>
  <c r="Z39" i="3" s="1"/>
  <c r="W16" i="3"/>
  <c r="V16" i="3" s="1"/>
  <c r="AA16" i="3"/>
  <c r="W17" i="3"/>
  <c r="V17" i="3" s="1"/>
  <c r="AA17" i="3"/>
  <c r="Z17" i="3" s="1"/>
  <c r="W20" i="3"/>
  <c r="V20" i="3" s="1"/>
  <c r="AA20" i="3"/>
  <c r="Z20" i="3" s="1"/>
  <c r="W21" i="3"/>
  <c r="V21" i="3" s="1"/>
  <c r="AA21" i="3"/>
  <c r="Z21" i="3" s="1"/>
  <c r="W22" i="3"/>
  <c r="V22" i="3" s="1"/>
  <c r="AA22" i="3"/>
  <c r="Z22" i="3" s="1"/>
  <c r="W35" i="3"/>
  <c r="V35" i="3" s="1"/>
  <c r="AA35" i="3"/>
  <c r="Z35" i="3" s="1"/>
  <c r="W23" i="3"/>
  <c r="V23" i="3" s="1"/>
  <c r="AA23" i="3"/>
  <c r="Z23" i="3" s="1"/>
  <c r="W32" i="3"/>
  <c r="V32" i="3" s="1"/>
  <c r="AA32" i="3"/>
  <c r="Z32" i="3" s="1"/>
  <c r="S129" i="3"/>
  <c r="W129" i="3"/>
  <c r="V129" i="3" s="1"/>
  <c r="S165" i="3"/>
  <c r="W165" i="3"/>
  <c r="V165" i="3" s="1"/>
  <c r="S112" i="3"/>
  <c r="W112" i="3"/>
  <c r="S170" i="3"/>
  <c r="W170" i="3"/>
  <c r="V170" i="3" s="1"/>
  <c r="S72" i="3"/>
  <c r="W72" i="3"/>
  <c r="V72" i="3" s="1"/>
  <c r="S95" i="3"/>
  <c r="W95" i="3"/>
  <c r="V95" i="3" s="1"/>
  <c r="S118" i="3"/>
  <c r="W118" i="3"/>
  <c r="V118" i="3" s="1"/>
  <c r="S151" i="3"/>
  <c r="W151" i="3"/>
  <c r="V151" i="3" s="1"/>
  <c r="S49" i="3"/>
  <c r="W49" i="3"/>
  <c r="V49" i="3" s="1"/>
  <c r="S105" i="3"/>
  <c r="W105" i="3"/>
  <c r="V105" i="3" s="1"/>
  <c r="S26" i="3"/>
  <c r="W26" i="3"/>
  <c r="S59" i="3"/>
  <c r="W59" i="3"/>
  <c r="V59" i="3" s="1"/>
  <c r="P133" i="3"/>
  <c r="S133" i="3"/>
  <c r="P159" i="3"/>
  <c r="S159" i="3"/>
  <c r="P134" i="3"/>
  <c r="S134" i="3"/>
  <c r="P162" i="3"/>
  <c r="S162" i="3"/>
  <c r="P131" i="3"/>
  <c r="S131" i="3"/>
  <c r="P164" i="3"/>
  <c r="S164" i="3"/>
  <c r="P132" i="3"/>
  <c r="S132" i="3"/>
  <c r="P135" i="3"/>
  <c r="S135" i="3"/>
  <c r="P136" i="3"/>
  <c r="S136" i="3"/>
  <c r="P166" i="3"/>
  <c r="S166" i="3"/>
  <c r="P137" i="3"/>
  <c r="S137" i="3"/>
  <c r="P167" i="3"/>
  <c r="S167" i="3"/>
  <c r="P158" i="3"/>
  <c r="S158" i="3"/>
  <c r="P18" i="3"/>
  <c r="S18" i="3"/>
  <c r="P157" i="3"/>
  <c r="S157" i="3"/>
  <c r="P142" i="3"/>
  <c r="S142" i="3"/>
  <c r="P171" i="3"/>
  <c r="S171" i="3"/>
  <c r="P147" i="3"/>
  <c r="I147" i="3" s="1"/>
  <c r="S147" i="3"/>
  <c r="P172" i="3"/>
  <c r="S172" i="3"/>
  <c r="P148" i="3"/>
  <c r="S148" i="3"/>
  <c r="P173" i="3"/>
  <c r="S173" i="3"/>
  <c r="P174" i="3"/>
  <c r="S174" i="3"/>
  <c r="P156" i="3"/>
  <c r="S156" i="3"/>
  <c r="P50" i="3"/>
  <c r="S50" i="3"/>
  <c r="P76" i="3"/>
  <c r="S76" i="3"/>
  <c r="P153" i="3"/>
  <c r="S153" i="3"/>
  <c r="P175" i="3"/>
  <c r="S175" i="3"/>
  <c r="P119" i="3"/>
  <c r="S119" i="3"/>
  <c r="P155" i="3"/>
  <c r="S155" i="3"/>
  <c r="P102" i="3"/>
  <c r="S102" i="3"/>
  <c r="P31" i="3"/>
  <c r="S31" i="3"/>
  <c r="P66" i="3"/>
  <c r="S66" i="3"/>
  <c r="P63" i="3"/>
  <c r="S63" i="3"/>
  <c r="P106" i="3"/>
  <c r="S106" i="3"/>
  <c r="P64" i="3"/>
  <c r="S64" i="3"/>
  <c r="P87" i="3"/>
  <c r="S87" i="3"/>
  <c r="P107" i="3"/>
  <c r="S107" i="3"/>
  <c r="P68" i="3"/>
  <c r="S68" i="3"/>
  <c r="P100" i="3"/>
  <c r="S100" i="3"/>
  <c r="P81" i="3"/>
  <c r="S81" i="3"/>
  <c r="P21" i="3"/>
  <c r="S21" i="3"/>
  <c r="P89" i="3"/>
  <c r="S89" i="3"/>
  <c r="P62" i="3"/>
  <c r="S62" i="3"/>
  <c r="P90" i="3"/>
  <c r="S90" i="3"/>
  <c r="P113" i="3"/>
  <c r="S113" i="3"/>
  <c r="P101" i="3"/>
  <c r="S101" i="3"/>
  <c r="P20" i="3"/>
  <c r="S20" i="3"/>
  <c r="P61" i="3"/>
  <c r="S61" i="3"/>
  <c r="P91" i="3"/>
  <c r="S91" i="3"/>
  <c r="P114" i="3"/>
  <c r="S114" i="3"/>
  <c r="P60" i="3"/>
  <c r="S60" i="3"/>
  <c r="P53" i="3"/>
  <c r="S53" i="3"/>
  <c r="P92" i="3"/>
  <c r="S92" i="3"/>
  <c r="P115" i="3"/>
  <c r="S115" i="3"/>
  <c r="P80" i="3"/>
  <c r="S80" i="3"/>
  <c r="P37" i="3"/>
  <c r="S37" i="3"/>
  <c r="P52" i="3"/>
  <c r="S52" i="3"/>
  <c r="P54" i="3"/>
  <c r="S54" i="3"/>
  <c r="P73" i="3"/>
  <c r="S73" i="3"/>
  <c r="P17" i="3"/>
  <c r="S17" i="3"/>
  <c r="P38" i="3"/>
  <c r="S38" i="3"/>
  <c r="P39" i="3"/>
  <c r="S39" i="3"/>
  <c r="P34" i="3"/>
  <c r="S34" i="3"/>
  <c r="P55" i="3"/>
  <c r="S55" i="3"/>
  <c r="P74" i="3"/>
  <c r="S74" i="3"/>
  <c r="P96" i="3"/>
  <c r="S96" i="3"/>
  <c r="P122" i="3"/>
  <c r="S122" i="3"/>
  <c r="P88" i="3"/>
  <c r="S88" i="3"/>
  <c r="P28" i="3"/>
  <c r="S28" i="3"/>
  <c r="P32" i="3"/>
  <c r="S32" i="3"/>
  <c r="P35" i="3"/>
  <c r="S35" i="3"/>
  <c r="P97" i="3"/>
  <c r="S97" i="3"/>
  <c r="P123" i="3"/>
  <c r="S123" i="3"/>
  <c r="P79" i="3"/>
  <c r="S79" i="3"/>
  <c r="P82" i="3"/>
  <c r="S82" i="3"/>
  <c r="P69" i="3"/>
  <c r="S69" i="3"/>
  <c r="P77" i="3"/>
  <c r="S77" i="3"/>
  <c r="P98" i="3"/>
  <c r="S98" i="3"/>
  <c r="P67" i="3"/>
  <c r="S67" i="3"/>
  <c r="P16" i="3"/>
  <c r="S16" i="3"/>
  <c r="P22" i="3"/>
  <c r="S22" i="3"/>
  <c r="P23" i="3"/>
  <c r="S23" i="3"/>
  <c r="P36" i="3"/>
  <c r="S36" i="3"/>
  <c r="P56" i="3"/>
  <c r="S56" i="3"/>
  <c r="P78" i="3"/>
  <c r="S78" i="3"/>
  <c r="P99" i="3"/>
  <c r="S99" i="3"/>
  <c r="P126" i="3"/>
  <c r="S126" i="3"/>
  <c r="P59" i="3"/>
  <c r="G57" i="3"/>
  <c r="P105" i="3"/>
  <c r="I105" i="3" s="1"/>
  <c r="G103" i="3"/>
  <c r="P85" i="3"/>
  <c r="G83" i="3"/>
  <c r="P129" i="3"/>
  <c r="P165" i="3"/>
  <c r="I165" i="3" s="1"/>
  <c r="G160" i="3"/>
  <c r="P112" i="3"/>
  <c r="P140" i="3"/>
  <c r="G138" i="3"/>
  <c r="P170" i="3"/>
  <c r="I170" i="3" s="1"/>
  <c r="G168" i="3"/>
  <c r="P26" i="3"/>
  <c r="P72" i="3"/>
  <c r="G70" i="3"/>
  <c r="P95" i="3"/>
  <c r="G93" i="3"/>
  <c r="P118" i="3"/>
  <c r="G116" i="3"/>
  <c r="P151" i="3"/>
  <c r="G149" i="3"/>
  <c r="P49" i="3"/>
  <c r="G47" i="3"/>
  <c r="G15" i="3"/>
  <c r="AA15" i="3" s="1"/>
  <c r="Z15" i="3" s="1"/>
  <c r="I74" i="3" l="1"/>
  <c r="V26" i="3"/>
  <c r="V24" i="3" s="1"/>
  <c r="W24" i="3"/>
  <c r="I26" i="3"/>
  <c r="P24" i="3"/>
  <c r="S24" i="3"/>
  <c r="I115" i="3"/>
  <c r="I101" i="3"/>
  <c r="I174" i="3"/>
  <c r="P127" i="3"/>
  <c r="Z24" i="3"/>
  <c r="I159" i="3"/>
  <c r="I118" i="3"/>
  <c r="Z131" i="3"/>
  <c r="Z127" i="3" s="1"/>
  <c r="AA127" i="3"/>
  <c r="V131" i="3"/>
  <c r="V127" i="3" s="1"/>
  <c r="W127" i="3"/>
  <c r="S127" i="3"/>
  <c r="I151" i="3"/>
  <c r="I166" i="3"/>
  <c r="I96" i="3"/>
  <c r="I89" i="3"/>
  <c r="I123" i="3"/>
  <c r="I129" i="3"/>
  <c r="I175" i="3"/>
  <c r="I172" i="3"/>
  <c r="I137" i="3"/>
  <c r="V138" i="3"/>
  <c r="P108" i="3"/>
  <c r="AA116" i="3"/>
  <c r="I79" i="3"/>
  <c r="I153" i="3"/>
  <c r="Z108" i="3"/>
  <c r="I113" i="3"/>
  <c r="V112" i="3"/>
  <c r="V108" i="3" s="1"/>
  <c r="W108" i="3"/>
  <c r="I156" i="3"/>
  <c r="S108" i="3"/>
  <c r="AA108" i="3"/>
  <c r="I59" i="3"/>
  <c r="I97" i="3"/>
  <c r="I55" i="3"/>
  <c r="I81" i="3"/>
  <c r="I63" i="3"/>
  <c r="I76" i="3"/>
  <c r="I171" i="3"/>
  <c r="I136" i="3"/>
  <c r="I133" i="3"/>
  <c r="I18" i="3"/>
  <c r="I20" i="3"/>
  <c r="I50" i="3"/>
  <c r="Z116" i="3"/>
  <c r="I35" i="3"/>
  <c r="I80" i="3"/>
  <c r="I99" i="3"/>
  <c r="I157" i="3"/>
  <c r="I132" i="3"/>
  <c r="Z168" i="3"/>
  <c r="I67" i="3"/>
  <c r="AA149" i="3"/>
  <c r="AA168" i="3"/>
  <c r="I142" i="3"/>
  <c r="I164" i="3"/>
  <c r="Z149" i="3"/>
  <c r="I126" i="3"/>
  <c r="I49" i="3"/>
  <c r="Z162" i="3"/>
  <c r="Z160" i="3" s="1"/>
  <c r="AA160" i="3"/>
  <c r="Z140" i="3"/>
  <c r="Z138" i="3" s="1"/>
  <c r="AA138" i="3"/>
  <c r="I155" i="3"/>
  <c r="I173" i="3"/>
  <c r="I158" i="3"/>
  <c r="W138" i="3"/>
  <c r="W160" i="3"/>
  <c r="V83" i="3"/>
  <c r="I85" i="3"/>
  <c r="I82" i="3"/>
  <c r="I122" i="3"/>
  <c r="I73" i="3"/>
  <c r="I60" i="3"/>
  <c r="I62" i="3"/>
  <c r="I119" i="3"/>
  <c r="I148" i="3"/>
  <c r="I167" i="3"/>
  <c r="I135" i="3"/>
  <c r="AA93" i="3"/>
  <c r="I54" i="3"/>
  <c r="I114" i="3"/>
  <c r="I64" i="3"/>
  <c r="I134" i="3"/>
  <c r="Z93" i="3"/>
  <c r="I66" i="3"/>
  <c r="I106" i="3"/>
  <c r="I95" i="3"/>
  <c r="AA70" i="3"/>
  <c r="Z77" i="3"/>
  <c r="Z70" i="3" s="1"/>
  <c r="I72" i="3"/>
  <c r="AA47" i="3"/>
  <c r="Z52" i="3"/>
  <c r="Z47" i="3" s="1"/>
  <c r="I91" i="3"/>
  <c r="I100" i="3"/>
  <c r="Z57" i="3"/>
  <c r="I32" i="3"/>
  <c r="I39" i="3"/>
  <c r="AA57" i="3"/>
  <c r="I78" i="3"/>
  <c r="I38" i="3"/>
  <c r="I92" i="3"/>
  <c r="I68" i="3"/>
  <c r="I102" i="3"/>
  <c r="AA103" i="3"/>
  <c r="Z103" i="3"/>
  <c r="I56" i="3"/>
  <c r="I69" i="3"/>
  <c r="I88" i="3"/>
  <c r="I53" i="3"/>
  <c r="I90" i="3"/>
  <c r="I107" i="3"/>
  <c r="Z87" i="3"/>
  <c r="Z83" i="3" s="1"/>
  <c r="AA83" i="3"/>
  <c r="W83" i="3"/>
  <c r="I61" i="3"/>
  <c r="I98" i="3"/>
  <c r="I21" i="3"/>
  <c r="Z16" i="3"/>
  <c r="Z13" i="3" s="1"/>
  <c r="AA13" i="3"/>
  <c r="I37" i="3"/>
  <c r="I34" i="3"/>
  <c r="I22" i="3"/>
  <c r="Z31" i="3"/>
  <c r="I23" i="3"/>
  <c r="I28" i="3"/>
  <c r="I17" i="3"/>
  <c r="I36" i="3"/>
  <c r="V103" i="3"/>
  <c r="W103" i="3"/>
  <c r="V168" i="3"/>
  <c r="W168" i="3"/>
  <c r="V47" i="3"/>
  <c r="W47" i="3"/>
  <c r="V70" i="3"/>
  <c r="W70" i="3"/>
  <c r="V57" i="3"/>
  <c r="W57" i="3"/>
  <c r="V160" i="3"/>
  <c r="V149" i="3"/>
  <c r="W149" i="3"/>
  <c r="S15" i="3"/>
  <c r="S13" i="3" s="1"/>
  <c r="W15" i="3"/>
  <c r="V15" i="3" s="1"/>
  <c r="V116" i="3"/>
  <c r="W116" i="3"/>
  <c r="V93" i="3"/>
  <c r="W93" i="3"/>
  <c r="P160" i="3"/>
  <c r="S149" i="3"/>
  <c r="S168" i="3"/>
  <c r="S160" i="3"/>
  <c r="S138" i="3"/>
  <c r="P70" i="3"/>
  <c r="S116" i="3"/>
  <c r="S93" i="3"/>
  <c r="S70" i="3"/>
  <c r="S83" i="3"/>
  <c r="P103" i="3"/>
  <c r="P57" i="3"/>
  <c r="S47" i="3"/>
  <c r="S103" i="3"/>
  <c r="S57" i="3"/>
  <c r="P116" i="3"/>
  <c r="P83" i="3"/>
  <c r="P93" i="3"/>
  <c r="P15" i="3"/>
  <c r="G13" i="3"/>
  <c r="G176" i="3" s="1"/>
  <c r="P138" i="3"/>
  <c r="P168" i="3"/>
  <c r="P149" i="3"/>
  <c r="P47" i="3"/>
  <c r="AA176" i="3" l="1"/>
  <c r="S176" i="3"/>
  <c r="I131" i="3"/>
  <c r="Z176" i="3"/>
  <c r="I127" i="3"/>
  <c r="I77" i="3"/>
  <c r="I70" i="3" s="1"/>
  <c r="I112" i="3"/>
  <c r="I108" i="3" s="1"/>
  <c r="I15" i="3"/>
  <c r="I162" i="3"/>
  <c r="I160" i="3" s="1"/>
  <c r="I140" i="3"/>
  <c r="I138" i="3" s="1"/>
  <c r="I16" i="3"/>
  <c r="I52" i="3"/>
  <c r="I47" i="3" s="1"/>
  <c r="I87" i="3"/>
  <c r="I83" i="3" s="1"/>
  <c r="I31" i="3"/>
  <c r="I24" i="3" s="1"/>
  <c r="V13" i="3"/>
  <c r="V176" i="3" s="1"/>
  <c r="W13" i="3"/>
  <c r="W176" i="3" s="1"/>
  <c r="I103" i="3"/>
  <c r="I57" i="3"/>
  <c r="I93" i="3"/>
  <c r="I149" i="3"/>
  <c r="I168" i="3"/>
  <c r="I116" i="3"/>
  <c r="P13" i="3"/>
  <c r="P176" i="3" s="1"/>
  <c r="I13" i="3" l="1"/>
  <c r="I176" i="3" s="1"/>
  <c r="C168" i="3"/>
  <c r="C149" i="3"/>
  <c r="C138" i="3"/>
  <c r="C116" i="3"/>
  <c r="C103" i="3"/>
  <c r="C93" i="3"/>
  <c r="C83" i="3"/>
  <c r="C70" i="3"/>
  <c r="C47" i="3"/>
  <c r="C13" i="3"/>
  <c r="C176" i="3" l="1"/>
</calcChain>
</file>

<file path=xl/sharedStrings.xml><?xml version="1.0" encoding="utf-8"?>
<sst xmlns="http://schemas.openxmlformats.org/spreadsheetml/2006/main" count="463" uniqueCount="182">
  <si>
    <t>№ п/п</t>
  </si>
  <si>
    <t>Наличие лицензии (+/-)</t>
  </si>
  <si>
    <t>Наименование ФАП</t>
  </si>
  <si>
    <t>ФАПы, обслуживающие до 100 жителей</t>
  </si>
  <si>
    <t xml:space="preserve"> +</t>
  </si>
  <si>
    <t>ФАП д.Юшкозеро</t>
  </si>
  <si>
    <t>ФАП п.Новое Юшкозеро</t>
  </si>
  <si>
    <t>ФАП п.Куусиниеми</t>
  </si>
  <si>
    <t>ФАП п.Кепа</t>
  </si>
  <si>
    <t>ФАП п.Луусалми</t>
  </si>
  <si>
    <t>+</t>
  </si>
  <si>
    <t>ФАП п.Вешкелица</t>
  </si>
  <si>
    <t>ФАП п.Суоеки</t>
  </si>
  <si>
    <t>ФАП д.Вокнаволок</t>
  </si>
  <si>
    <t>ФАП д.Заречный</t>
  </si>
  <si>
    <t>ФАП п.Гимолы</t>
  </si>
  <si>
    <t>ФАП п.Волома</t>
  </si>
  <si>
    <t>ФАП п.Реболы</t>
  </si>
  <si>
    <t>ФАП п.Пенинга</t>
  </si>
  <si>
    <t>ФАП п.Тикша</t>
  </si>
  <si>
    <t>ФАП п.Райконкоски</t>
  </si>
  <si>
    <t>ФАП п.Тойвола</t>
  </si>
  <si>
    <t>ФАП п.Пийтсиеки</t>
  </si>
  <si>
    <t>ФАП п.Лоймола</t>
  </si>
  <si>
    <t>ФАП п.Леппясюрья</t>
  </si>
  <si>
    <t>ФАП п.Золотец</t>
  </si>
  <si>
    <t xml:space="preserve">ФАП с.Нюхча </t>
  </si>
  <si>
    <t>ФАП п.Сумский Посад</t>
  </si>
  <si>
    <t xml:space="preserve">ФАП с.Колежма </t>
  </si>
  <si>
    <t xml:space="preserve">ФАП п.Новое Машезеро </t>
  </si>
  <si>
    <t xml:space="preserve">ФАП п.Хвойный </t>
  </si>
  <si>
    <t>ФАП д.Педасельга</t>
  </si>
  <si>
    <t>ФАП ст.Шуйская</t>
  </si>
  <si>
    <t>ФАП п.Пай</t>
  </si>
  <si>
    <t>ФАП с.Рыбрека</t>
  </si>
  <si>
    <t>ФАП п.Полга</t>
  </si>
  <si>
    <t>ФАП п.Олений</t>
  </si>
  <si>
    <t>ФАП п.Пертозеро</t>
  </si>
  <si>
    <t>ФАП п.Волдозеро</t>
  </si>
  <si>
    <t>ФАП п.Попов порог</t>
  </si>
  <si>
    <t>ФАП п.Идель</t>
  </si>
  <si>
    <t>ФАП п.Чёрный порог</t>
  </si>
  <si>
    <t>ФАП п.Каменный бор</t>
  </si>
  <si>
    <t>I. ГБУЗ "Сегежская ЦРБ"</t>
  </si>
  <si>
    <t>ФАП п. Эльмус</t>
  </si>
  <si>
    <t>ФАП д. Юркостров</t>
  </si>
  <si>
    <t>ФАП п.Нелгмозеро</t>
  </si>
  <si>
    <t>ФАП п.Березовка</t>
  </si>
  <si>
    <t>ФАП д.Тивдия</t>
  </si>
  <si>
    <t>ФАП п.Марциальные Воды</t>
  </si>
  <si>
    <t>ФАП п.Кедрозеро</t>
  </si>
  <si>
    <t>ФАП д.Уница</t>
  </si>
  <si>
    <t>ФАП д.Улитина Новинка</t>
  </si>
  <si>
    <t>ФАП с.Спасская Губа</t>
  </si>
  <si>
    <t>ФАП д.Ууксу</t>
  </si>
  <si>
    <t>ФАП д.Рауталахти</t>
  </si>
  <si>
    <t>ФАП д.Ряймеля</t>
  </si>
  <si>
    <t>ФАП п.Харлу</t>
  </si>
  <si>
    <t>ФАП д.Хийденсельга</t>
  </si>
  <si>
    <t>ФАП п.Ламбасручей</t>
  </si>
  <si>
    <t>ФАП п.Сергиево</t>
  </si>
  <si>
    <t>ФАП п.Ахвенламби</t>
  </si>
  <si>
    <t>ФАП п.Огорелыши</t>
  </si>
  <si>
    <t>ФАП п.Шалговаара</t>
  </si>
  <si>
    <t>ФАП д.Маслозеро</t>
  </si>
  <si>
    <t>ФАП д.Великая Нива</t>
  </si>
  <si>
    <t>ФАП д.Космозеро</t>
  </si>
  <si>
    <t>ФАП п.Сосновка</t>
  </si>
  <si>
    <t>ФАП п.Габсельга</t>
  </si>
  <si>
    <t>ФАП п.Кривой Порог</t>
  </si>
  <si>
    <t>ФАП п.Панозеро</t>
  </si>
  <si>
    <t>ФАП п.Кузема</t>
  </si>
  <si>
    <t>ФАП п.Заозерный</t>
  </si>
  <si>
    <t xml:space="preserve"> ФАП п.Рускеала</t>
  </si>
  <si>
    <t>ФАП п.Партала</t>
  </si>
  <si>
    <t>ФАП п.Куликово</t>
  </si>
  <si>
    <t>ФАП п.Мийнала</t>
  </si>
  <si>
    <t>ФАП п.Лумиваара</t>
  </si>
  <si>
    <t xml:space="preserve">ФАП д.Мегрега </t>
  </si>
  <si>
    <t xml:space="preserve">ФАП п.Ковера </t>
  </si>
  <si>
    <t xml:space="preserve">ФАП д.Рыпушкалицы </t>
  </si>
  <si>
    <t>ФАП д.Куйтежа</t>
  </si>
  <si>
    <t>ФАП с.Михайловское</t>
  </si>
  <si>
    <t xml:space="preserve">ФАП п.Верхний Олонец </t>
  </si>
  <si>
    <t xml:space="preserve">ФАП д.Коткозеро </t>
  </si>
  <si>
    <t>Туксинский ФАП</t>
  </si>
  <si>
    <t>ФАП п.Кинелахта</t>
  </si>
  <si>
    <t>ФАП п.Крошнозеро</t>
  </si>
  <si>
    <t>ФАП п.Верхние-Важины</t>
  </si>
  <si>
    <t>ФАП п.Матросы</t>
  </si>
  <si>
    <t xml:space="preserve">ФАП п.Пудожгорский </t>
  </si>
  <si>
    <t xml:space="preserve">ФАП п.Кривцы </t>
  </si>
  <si>
    <t xml:space="preserve">ФАП п.Колово </t>
  </si>
  <si>
    <t xml:space="preserve">ФАП д.Куганаволок </t>
  </si>
  <si>
    <t xml:space="preserve">ФАП п.Красноборский </t>
  </si>
  <si>
    <t xml:space="preserve">ФАП п.Онежский </t>
  </si>
  <si>
    <t>ФАП п.Шальский (Ново - Стеклянский)</t>
  </si>
  <si>
    <t xml:space="preserve">ФАП д.Каршево </t>
  </si>
  <si>
    <t xml:space="preserve">ФАП п.Приречный </t>
  </si>
  <si>
    <t xml:space="preserve">ФАП п.Водла </t>
  </si>
  <si>
    <t xml:space="preserve">ФАП п.Подпорожье </t>
  </si>
  <si>
    <t xml:space="preserve">ФАП д.Усть-Река (Колодозерский) </t>
  </si>
  <si>
    <t xml:space="preserve">ФАП п.Чернореченский </t>
  </si>
  <si>
    <t>ФАП п.Бочилово</t>
  </si>
  <si>
    <t>II. ГБУЗ "Пудожская ЦРБ"</t>
  </si>
  <si>
    <t>III. ГБУЗ "Беломорская ЦРБ"</t>
  </si>
  <si>
    <t>IV. ГБУЗ "Медвежьегорская ЦРБ"</t>
  </si>
  <si>
    <t>V. ГБУЗ "Кондопожская ЦРБ"</t>
  </si>
  <si>
    <t>VI. ГБУЗ "Межрайонная больница №1"</t>
  </si>
  <si>
    <t>VII. ГБУЗ "Суоярвская ЦРБ"</t>
  </si>
  <si>
    <t>IIIV. ГБУЗ "Кемская ЦРБ"</t>
  </si>
  <si>
    <t>IX. ГБУЗ "Калевальская ЦРБ"</t>
  </si>
  <si>
    <t>X. ГБУЗ "Сортавальская ЦРБ"</t>
  </si>
  <si>
    <t>XI. ГБУЗ "Олонецкая ЦРБ"</t>
  </si>
  <si>
    <t>XII. ГБУЗ "Пряжинская ЦРБ"</t>
  </si>
  <si>
    <t>XIII. ГБУЗ "Лоухская ЦРБ"</t>
  </si>
  <si>
    <t>XIV. ГБУЗ "Республиканская больница им.В.А. Баранова" (Прионежский филиал)</t>
  </si>
  <si>
    <t>XV. ГБУЗ "Питкярантская ЦРБ"</t>
  </si>
  <si>
    <t>ФАП д.Кубовская</t>
  </si>
  <si>
    <t>ФАП  п.Кубово</t>
  </si>
  <si>
    <t>ФАП п.Сосновый</t>
  </si>
  <si>
    <t>ФАП п.Тунгозеро</t>
  </si>
  <si>
    <t>ФАП п.Софпорог</t>
  </si>
  <si>
    <t>ФАП п.Тэдино</t>
  </si>
  <si>
    <t>ФАП п.Плотина</t>
  </si>
  <si>
    <t>ФАП п.Малиновая Варакка</t>
  </si>
  <si>
    <t>ФАП п.Амбарный</t>
  </si>
  <si>
    <t>ФАП п.Импилахти</t>
  </si>
  <si>
    <t>ФАП п.Лахколампи</t>
  </si>
  <si>
    <t>ФАП п.Пушной</t>
  </si>
  <si>
    <t>-</t>
  </si>
  <si>
    <t>Соответствие                             требованиям, установленным положением об организации оказания первичной медико-санитарной помощи взрослому населению (+/-)</t>
  </si>
  <si>
    <t>Карельский филиал ООО "СМК РЕСО-Мед" -</t>
  </si>
  <si>
    <t>* распределение между страховыми медицинскими организациями:</t>
  </si>
  <si>
    <t>к Тарифному соглашению</t>
  </si>
  <si>
    <t>в сфере обязательного медицинского страхования</t>
  </si>
  <si>
    <t>ВСЕГО</t>
  </si>
  <si>
    <t>Базовый норматив финансо-   вого обеспечения на год, рублей</t>
  </si>
  <si>
    <t>всего</t>
  </si>
  <si>
    <t>в расчете на месяц *</t>
  </si>
  <si>
    <t>коэффи-циент специ-фики оказания медицин-ской помощи</t>
  </si>
  <si>
    <t>ФАП д.Ялгуба</t>
  </si>
  <si>
    <t>Базовый норматив финансового обеспечения с учетом коэффициента дифферен-циации и коэффициента доступности, на год, рублей</t>
  </si>
  <si>
    <t>ФАПы, обслуживающие от 101 жителей до 900 жителей</t>
  </si>
  <si>
    <t>Приложение №13</t>
  </si>
  <si>
    <t xml:space="preserve">7=гр.5 х гр.6 </t>
  </si>
  <si>
    <t>Коэф-фици-  ент диффе-рен-   циа-    ции**</t>
  </si>
  <si>
    <t>** с учетом коэффициента доступности медицинской помощи 1,029</t>
  </si>
  <si>
    <t>Республики Карелия на 2025 год</t>
  </si>
  <si>
    <t xml:space="preserve">Перечень фельдшерских пунктов, фельдшерско-акушерских пунктов, размер финансового обеспечения в 2025 году         </t>
  </si>
  <si>
    <t>12=гр.13 х 12 мес.</t>
  </si>
  <si>
    <t xml:space="preserve">9=гр.12 </t>
  </si>
  <si>
    <t xml:space="preserve">ФАП д.Семеново </t>
  </si>
  <si>
    <t xml:space="preserve">в том числе повышающий коэффициент </t>
  </si>
  <si>
    <t>Размер финансового обеспечения с учетом коэффициента специфики оказания медицинской помощи на 2025 год, рублей *</t>
  </si>
  <si>
    <t>Размер финансового обеспечения с учетом коэффициента специфики ,  рублей</t>
  </si>
  <si>
    <t>АОСП ООО «СК «Ингосстрах-М» - филиал в                           г. Петрозаводск   -</t>
  </si>
  <si>
    <t>январь 2025 года</t>
  </si>
  <si>
    <t>ФАП п.Пуйккола</t>
  </si>
  <si>
    <t>ФАП п.Тиурула</t>
  </si>
  <si>
    <t>ФАП п.Кудама</t>
  </si>
  <si>
    <t>13=гр.7 х гр.10 : 12 мес.</t>
  </si>
  <si>
    <t>февраль 2025 года</t>
  </si>
  <si>
    <t>16=гр.7 х гр.14 : 12 мес.</t>
  </si>
  <si>
    <t>Размер финансового обеспечения с учетом коэффициента специфики,  рублей</t>
  </si>
  <si>
    <t>март 2025 года</t>
  </si>
  <si>
    <t>19=гр.7 х гр.17 : 12 мес.</t>
  </si>
  <si>
    <t>23=гр.7 х гр.20 : 12 мес.</t>
  </si>
  <si>
    <t xml:space="preserve">ФАП п.Рагнукса </t>
  </si>
  <si>
    <t xml:space="preserve">ФАП п.Тамбицы </t>
  </si>
  <si>
    <t>ФАП  п.Соддер</t>
  </si>
  <si>
    <t>ФАП п.Сяпся</t>
  </si>
  <si>
    <t>Численность обслужи-ваемого населения на 01.07.2025 (человек)</t>
  </si>
  <si>
    <t>апрель - июнь 2025 года</t>
  </si>
  <si>
    <t>22=гр.23 х 3 мес.</t>
  </si>
  <si>
    <t>июль - декабрь 2025 года</t>
  </si>
  <si>
    <t xml:space="preserve">ФАП д.Авдеево </t>
  </si>
  <si>
    <t>ФАП п.Новые-Пески</t>
  </si>
  <si>
    <t>ФАП п.Энгозеро</t>
  </si>
  <si>
    <t>26=гр.27 х 6 мес.</t>
  </si>
  <si>
    <t>27=гр.7 х гр.24 : 12 мес.</t>
  </si>
  <si>
    <t>(в редакции Дополнительного соглашения № 6 от 31.07.2025)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</si>
</sst>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₽_-;\-* #,##0.00\ _₽_-;_-* &quot;-&quot;??\ _₽_-;_-@_-"/>
    <numFmt numFmtId="164" formatCode="0.000"/>
    <numFmt numFmtId="165" formatCode="0.0000"/>
  </numFmts>
  <fonts count="2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ahoma"/>
      <family val="2"/>
      <charset val="204"/>
    </font>
    <font>
      <sz val="11"/>
      <color indexed="8"/>
      <name val="Calibri"/>
      <family val="2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Verdana"/>
      <family val="2"/>
      <charset val="204"/>
    </font>
    <font>
      <sz val="10"/>
      <name val="SimSun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20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3" fillId="0" borderId="0"/>
    <xf numFmtId="0" fontId="1" fillId="0" borderId="0"/>
    <xf numFmtId="0" fontId="4" fillId="0" borderId="0"/>
    <xf numFmtId="43" fontId="5" fillId="0" borderId="0" applyBorder="0" applyAlignment="0" applyProtection="0"/>
    <xf numFmtId="43" fontId="5" fillId="0" borderId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Alignment="0" applyProtection="0"/>
    <xf numFmtId="0" fontId="2" fillId="0" borderId="0" applyNumberFormat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3" fillId="0" borderId="0"/>
    <xf numFmtId="0" fontId="6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7" fillId="0" borderId="0"/>
    <xf numFmtId="0" fontId="2" fillId="0" borderId="0"/>
    <xf numFmtId="0" fontId="1" fillId="0" borderId="0"/>
    <xf numFmtId="0" fontId="7" fillId="0" borderId="0"/>
    <xf numFmtId="0" fontId="7" fillId="0" borderId="0"/>
    <xf numFmtId="0" fontId="2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 applyNumberFormat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ont="0" applyAlignment="0" applyProtection="0"/>
    <xf numFmtId="9" fontId="5" fillId="0" borderId="0" applyFont="0" applyFill="0" applyBorder="0" applyAlignment="0" applyProtection="0"/>
    <xf numFmtId="0" fontId="2" fillId="0" borderId="0" applyNumberFormat="0" applyFill="0" applyAlignment="0" applyProtection="0"/>
    <xf numFmtId="0" fontId="2" fillId="0" borderId="0" applyNumberFormat="0" applyFill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Border="0" applyAlignment="0" applyProtection="0"/>
    <xf numFmtId="0" fontId="2" fillId="0" borderId="0" applyNumberFormat="0" applyBorder="0" applyAlignment="0" applyProtection="0"/>
  </cellStyleXfs>
  <cellXfs count="153">
    <xf numFmtId="0" fontId="0" fillId="0" borderId="0" xfId="0"/>
    <xf numFmtId="0" fontId="10" fillId="2" borderId="0" xfId="0" applyFont="1" applyFill="1" applyAlignment="1">
      <alignment wrapText="1"/>
    </xf>
    <xf numFmtId="0" fontId="10" fillId="0" borderId="0" xfId="0" applyFont="1" applyFill="1" applyAlignment="1">
      <alignment wrapText="1"/>
    </xf>
    <xf numFmtId="0" fontId="15" fillId="0" borderId="1" xfId="0" applyFont="1" applyFill="1" applyBorder="1" applyAlignment="1">
      <alignment horizontal="center"/>
    </xf>
    <xf numFmtId="3" fontId="11" fillId="0" borderId="1" xfId="0" applyNumberFormat="1" applyFont="1" applyFill="1" applyBorder="1" applyAlignment="1">
      <alignment wrapText="1"/>
    </xf>
    <xf numFmtId="4" fontId="13" fillId="0" borderId="0" xfId="0" applyNumberFormat="1" applyFont="1" applyFill="1" applyBorder="1" applyAlignment="1">
      <alignment vertical="center" wrapText="1"/>
    </xf>
    <xf numFmtId="164" fontId="11" fillId="0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wrapText="1"/>
    </xf>
    <xf numFmtId="0" fontId="10" fillId="0" borderId="0" xfId="0" applyFont="1" applyFill="1" applyAlignment="1">
      <alignment horizontal="left" wrapText="1"/>
    </xf>
    <xf numFmtId="4" fontId="13" fillId="0" borderId="0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>
      <alignment horizontal="left" wrapText="1"/>
    </xf>
    <xf numFmtId="0" fontId="15" fillId="0" borderId="1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left" wrapText="1"/>
    </xf>
    <xf numFmtId="4" fontId="13" fillId="0" borderId="0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3" fontId="11" fillId="0" borderId="1" xfId="0" applyNumberFormat="1" applyFont="1" applyFill="1" applyBorder="1" applyAlignment="1">
      <alignment horizontal="center" wrapText="1"/>
    </xf>
    <xf numFmtId="4" fontId="11" fillId="0" borderId="1" xfId="0" applyNumberFormat="1" applyFont="1" applyFill="1" applyBorder="1" applyAlignment="1">
      <alignment horizontal="center" wrapText="1"/>
    </xf>
    <xf numFmtId="4" fontId="12" fillId="0" borderId="1" xfId="0" applyNumberFormat="1" applyFont="1" applyFill="1" applyBorder="1" applyAlignment="1">
      <alignment horizontal="right" wrapText="1"/>
    </xf>
    <xf numFmtId="4" fontId="20" fillId="0" borderId="1" xfId="0" applyNumberFormat="1" applyFont="1" applyFill="1" applyBorder="1" applyAlignment="1">
      <alignment horizontal="right"/>
    </xf>
    <xf numFmtId="0" fontId="19" fillId="0" borderId="3" xfId="0" applyFont="1" applyFill="1" applyBorder="1" applyAlignment="1">
      <alignment horizontal="center" wrapText="1"/>
    </xf>
    <xf numFmtId="0" fontId="19" fillId="0" borderId="5" xfId="0" applyFont="1" applyFill="1" applyBorder="1" applyAlignment="1">
      <alignment horizontal="center" wrapText="1"/>
    </xf>
    <xf numFmtId="3" fontId="12" fillId="0" borderId="1" xfId="0" applyNumberFormat="1" applyFont="1" applyFill="1" applyBorder="1" applyAlignment="1">
      <alignment horizontal="center" wrapText="1"/>
    </xf>
    <xf numFmtId="0" fontId="20" fillId="0" borderId="1" xfId="0" applyFont="1" applyFill="1" applyBorder="1" applyAlignment="1">
      <alignment horizontal="center"/>
    </xf>
    <xf numFmtId="0" fontId="15" fillId="0" borderId="1" xfId="0" applyFont="1" applyFill="1" applyBorder="1" applyAlignment="1">
      <alignment horizontal="left" wrapText="1"/>
    </xf>
    <xf numFmtId="0" fontId="16" fillId="0" borderId="2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wrapText="1"/>
    </xf>
    <xf numFmtId="4" fontId="15" fillId="0" borderId="1" xfId="0" applyNumberFormat="1" applyFont="1" applyFill="1" applyBorder="1" applyAlignment="1">
      <alignment horizontal="center"/>
    </xf>
    <xf numFmtId="4" fontId="17" fillId="0" borderId="1" xfId="0" applyNumberFormat="1" applyFont="1" applyFill="1" applyBorder="1" applyAlignment="1">
      <alignment horizontal="right" wrapText="1"/>
    </xf>
    <xf numFmtId="0" fontId="12" fillId="0" borderId="0" xfId="0" applyFont="1" applyFill="1" applyAlignment="1">
      <alignment horizontal="right"/>
    </xf>
    <xf numFmtId="4" fontId="21" fillId="0" borderId="0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vertical="center" wrapText="1"/>
    </xf>
    <xf numFmtId="4" fontId="10" fillId="0" borderId="14" xfId="0" applyNumberFormat="1" applyFont="1" applyFill="1" applyBorder="1" applyAlignment="1">
      <alignment horizontal="left" wrapText="1"/>
    </xf>
    <xf numFmtId="4" fontId="18" fillId="0" borderId="2" xfId="0" applyNumberFormat="1" applyFont="1" applyFill="1" applyBorder="1" applyAlignment="1">
      <alignment horizontal="left" wrapText="1"/>
    </xf>
    <xf numFmtId="4" fontId="10" fillId="0" borderId="2" xfId="0" applyNumberFormat="1" applyFont="1" applyFill="1" applyBorder="1" applyAlignment="1">
      <alignment wrapText="1"/>
    </xf>
    <xf numFmtId="4" fontId="10" fillId="0" borderId="14" xfId="0" applyNumberFormat="1" applyFont="1" applyFill="1" applyBorder="1" applyAlignment="1">
      <alignment wrapText="1"/>
    </xf>
    <xf numFmtId="4" fontId="18" fillId="0" borderId="2" xfId="0" applyNumberFormat="1" applyFont="1" applyFill="1" applyBorder="1" applyAlignment="1">
      <alignment wrapText="1"/>
    </xf>
    <xf numFmtId="3" fontId="17" fillId="0" borderId="1" xfId="0" applyNumberFormat="1" applyFont="1" applyFill="1" applyBorder="1" applyAlignment="1">
      <alignment horizontal="center" wrapText="1"/>
    </xf>
    <xf numFmtId="4" fontId="12" fillId="0" borderId="15" xfId="0" applyNumberFormat="1" applyFont="1" applyFill="1" applyBorder="1" applyAlignment="1">
      <alignment horizontal="right" wrapText="1"/>
    </xf>
    <xf numFmtId="4" fontId="20" fillId="0" borderId="15" xfId="0" applyNumberFormat="1" applyFont="1" applyFill="1" applyBorder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wrapText="1"/>
    </xf>
    <xf numFmtId="3" fontId="11" fillId="0" borderId="8" xfId="0" applyNumberFormat="1" applyFont="1" applyFill="1" applyBorder="1" applyAlignment="1">
      <alignment horizontal="center" wrapText="1"/>
    </xf>
    <xf numFmtId="4" fontId="17" fillId="0" borderId="17" xfId="0" applyNumberFormat="1" applyFont="1" applyFill="1" applyBorder="1" applyAlignment="1">
      <alignment horizontal="right" wrapText="1"/>
    </xf>
    <xf numFmtId="3" fontId="11" fillId="0" borderId="15" xfId="0" applyNumberFormat="1" applyFont="1" applyFill="1" applyBorder="1" applyAlignment="1">
      <alignment wrapText="1"/>
    </xf>
    <xf numFmtId="4" fontId="17" fillId="0" borderId="15" xfId="0" applyNumberFormat="1" applyFont="1" applyFill="1" applyBorder="1" applyAlignment="1">
      <alignment horizontal="right" wrapText="1"/>
    </xf>
    <xf numFmtId="4" fontId="11" fillId="0" borderId="1" xfId="0" applyNumberFormat="1" applyFont="1" applyFill="1" applyBorder="1" applyAlignment="1">
      <alignment wrapText="1"/>
    </xf>
    <xf numFmtId="4" fontId="12" fillId="0" borderId="1" xfId="0" applyNumberFormat="1" applyFont="1" applyFill="1" applyBorder="1" applyAlignment="1">
      <alignment wrapText="1"/>
    </xf>
    <xf numFmtId="4" fontId="17" fillId="0" borderId="1" xfId="0" applyNumberFormat="1" applyFont="1" applyFill="1" applyBorder="1" applyAlignment="1">
      <alignment wrapText="1"/>
    </xf>
    <xf numFmtId="4" fontId="20" fillId="0" borderId="1" xfId="0" applyNumberFormat="1" applyFont="1" applyFill="1" applyBorder="1" applyAlignment="1"/>
    <xf numFmtId="4" fontId="10" fillId="0" borderId="24" xfId="0" applyNumberFormat="1" applyFont="1" applyFill="1" applyBorder="1" applyAlignment="1">
      <alignment horizontal="left" wrapText="1"/>
    </xf>
    <xf numFmtId="3" fontId="12" fillId="0" borderId="24" xfId="0" applyNumberFormat="1" applyFont="1" applyFill="1" applyBorder="1" applyAlignment="1">
      <alignment horizontal="center" wrapText="1"/>
    </xf>
    <xf numFmtId="4" fontId="12" fillId="0" borderId="24" xfId="0" applyNumberFormat="1" applyFont="1" applyFill="1" applyBorder="1" applyAlignment="1">
      <alignment wrapText="1"/>
    </xf>
    <xf numFmtId="4" fontId="12" fillId="0" borderId="24" xfId="0" applyNumberFormat="1" applyFont="1" applyFill="1" applyBorder="1" applyAlignment="1">
      <alignment horizontal="right" wrapText="1"/>
    </xf>
    <xf numFmtId="4" fontId="12" fillId="0" borderId="25" xfId="0" applyNumberFormat="1" applyFont="1" applyFill="1" applyBorder="1" applyAlignment="1">
      <alignment horizontal="right" wrapText="1"/>
    </xf>
    <xf numFmtId="3" fontId="11" fillId="0" borderId="26" xfId="0" applyNumberFormat="1" applyFont="1" applyFill="1" applyBorder="1" applyAlignment="1">
      <alignment horizontal="center" wrapText="1"/>
    </xf>
    <xf numFmtId="4" fontId="18" fillId="0" borderId="5" xfId="0" applyNumberFormat="1" applyFont="1" applyFill="1" applyBorder="1" applyAlignment="1">
      <alignment horizontal="left" wrapText="1"/>
    </xf>
    <xf numFmtId="164" fontId="18" fillId="0" borderId="5" xfId="0" applyNumberFormat="1" applyFont="1" applyFill="1" applyBorder="1" applyAlignment="1">
      <alignment horizontal="right" wrapText="1"/>
    </xf>
    <xf numFmtId="3" fontId="12" fillId="0" borderId="26" xfId="0" applyNumberFormat="1" applyFont="1" applyFill="1" applyBorder="1" applyAlignment="1">
      <alignment horizontal="center" wrapText="1"/>
    </xf>
    <xf numFmtId="4" fontId="17" fillId="0" borderId="26" xfId="0" applyNumberFormat="1" applyFont="1" applyFill="1" applyBorder="1" applyAlignment="1">
      <alignment wrapText="1"/>
    </xf>
    <xf numFmtId="4" fontId="17" fillId="0" borderId="26" xfId="0" applyNumberFormat="1" applyFont="1" applyFill="1" applyBorder="1" applyAlignment="1">
      <alignment horizontal="right" wrapText="1"/>
    </xf>
    <xf numFmtId="4" fontId="17" fillId="0" borderId="27" xfId="0" applyNumberFormat="1" applyFont="1" applyFill="1" applyBorder="1" applyAlignment="1">
      <alignment horizontal="right" wrapText="1"/>
    </xf>
    <xf numFmtId="0" fontId="16" fillId="0" borderId="13" xfId="0" applyFont="1" applyFill="1" applyBorder="1" applyAlignment="1">
      <alignment horizontal="left" vertical="center" wrapText="1"/>
    </xf>
    <xf numFmtId="3" fontId="21" fillId="0" borderId="0" xfId="0" applyNumberFormat="1" applyFont="1" applyFill="1" applyAlignment="1">
      <alignment vertical="top" wrapText="1"/>
    </xf>
    <xf numFmtId="3" fontId="10" fillId="0" borderId="0" xfId="0" applyNumberFormat="1" applyFont="1" applyFill="1" applyAlignment="1">
      <alignment horizontal="center" wrapText="1"/>
    </xf>
    <xf numFmtId="3" fontId="10" fillId="0" borderId="0" xfId="0" applyNumberFormat="1" applyFont="1" applyFill="1" applyAlignment="1">
      <alignment wrapText="1"/>
    </xf>
    <xf numFmtId="4" fontId="17" fillId="0" borderId="20" xfId="0" applyNumberFormat="1" applyFont="1" applyFill="1" applyBorder="1" applyAlignment="1">
      <alignment horizontal="center" vertical="center" wrapText="1"/>
    </xf>
    <xf numFmtId="3" fontId="19" fillId="0" borderId="3" xfId="0" applyNumberFormat="1" applyFont="1" applyFill="1" applyBorder="1" applyAlignment="1">
      <alignment horizontal="center" wrapText="1"/>
    </xf>
    <xf numFmtId="0" fontId="18" fillId="0" borderId="13" xfId="0" applyFont="1" applyFill="1" applyBorder="1" applyAlignment="1">
      <alignment horizontal="left" vertical="center" wrapText="1"/>
    </xf>
    <xf numFmtId="3" fontId="12" fillId="0" borderId="8" xfId="0" applyNumberFormat="1" applyFont="1" applyFill="1" applyBorder="1" applyAlignment="1">
      <alignment horizontal="center" wrapText="1"/>
    </xf>
    <xf numFmtId="4" fontId="17" fillId="0" borderId="8" xfId="0" applyNumberFormat="1" applyFont="1" applyFill="1" applyBorder="1" applyAlignment="1">
      <alignment wrapText="1"/>
    </xf>
    <xf numFmtId="4" fontId="17" fillId="0" borderId="8" xfId="0" applyNumberFormat="1" applyFont="1" applyFill="1" applyBorder="1" applyAlignment="1">
      <alignment horizontal="right" wrapText="1"/>
    </xf>
    <xf numFmtId="4" fontId="15" fillId="0" borderId="24" xfId="0" applyNumberFormat="1" applyFont="1" applyFill="1" applyBorder="1" applyAlignment="1">
      <alignment horizontal="center"/>
    </xf>
    <xf numFmtId="9" fontId="10" fillId="0" borderId="0" xfId="0" applyNumberFormat="1" applyFont="1" applyFill="1" applyAlignment="1">
      <alignment wrapText="1"/>
    </xf>
    <xf numFmtId="3" fontId="11" fillId="0" borderId="0" xfId="0" applyNumberFormat="1" applyFont="1" applyFill="1" applyAlignment="1">
      <alignment wrapText="1"/>
    </xf>
    <xf numFmtId="3" fontId="23" fillId="0" borderId="3" xfId="0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wrapText="1"/>
    </xf>
    <xf numFmtId="3" fontId="11" fillId="0" borderId="0" xfId="0" applyNumberFormat="1" applyFont="1" applyFill="1" applyAlignment="1">
      <alignment vertical="top" wrapText="1"/>
    </xf>
    <xf numFmtId="165" fontId="11" fillId="0" borderId="1" xfId="0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center" wrapText="1"/>
    </xf>
    <xf numFmtId="165" fontId="17" fillId="0" borderId="1" xfId="0" applyNumberFormat="1" applyFont="1" applyFill="1" applyBorder="1" applyAlignment="1">
      <alignment horizontal="right" wrapText="1"/>
    </xf>
    <xf numFmtId="165" fontId="24" fillId="0" borderId="1" xfId="0" applyNumberFormat="1" applyFont="1" applyFill="1" applyBorder="1" applyAlignment="1">
      <alignment horizontal="center"/>
    </xf>
    <xf numFmtId="165" fontId="17" fillId="0" borderId="24" xfId="0" applyNumberFormat="1" applyFont="1" applyFill="1" applyBorder="1" applyAlignment="1">
      <alignment horizontal="center" wrapText="1"/>
    </xf>
    <xf numFmtId="0" fontId="11" fillId="0" borderId="2" xfId="0" applyFont="1" applyFill="1" applyBorder="1" applyAlignment="1">
      <alignment wrapText="1"/>
    </xf>
    <xf numFmtId="1" fontId="10" fillId="0" borderId="9" xfId="0" applyNumberFormat="1" applyFont="1" applyFill="1" applyBorder="1" applyAlignment="1">
      <alignment horizontal="left" wrapText="1"/>
    </xf>
    <xf numFmtId="1" fontId="10" fillId="0" borderId="1" xfId="0" applyNumberFormat="1" applyFont="1" applyFill="1" applyBorder="1" applyAlignment="1">
      <alignment horizontal="left" wrapText="1"/>
    </xf>
    <xf numFmtId="1" fontId="11" fillId="0" borderId="1" xfId="0" applyNumberFormat="1" applyFont="1" applyFill="1" applyBorder="1" applyAlignment="1">
      <alignment horizontal="center" wrapText="1"/>
    </xf>
    <xf numFmtId="0" fontId="10" fillId="0" borderId="9" xfId="0" applyFont="1" applyFill="1" applyBorder="1" applyAlignment="1">
      <alignment horizontal="left" wrapText="1"/>
    </xf>
    <xf numFmtId="0" fontId="10" fillId="0" borderId="0" xfId="0" applyFont="1" applyFill="1" applyAlignment="1">
      <alignment horizontal="left" vertical="center" wrapText="1"/>
    </xf>
    <xf numFmtId="0" fontId="19" fillId="0" borderId="4" xfId="0" applyFont="1" applyFill="1" applyBorder="1" applyAlignment="1">
      <alignment horizontal="center" wrapText="1"/>
    </xf>
    <xf numFmtId="0" fontId="16" fillId="0" borderId="13" xfId="0" applyFont="1" applyFill="1" applyBorder="1" applyAlignment="1">
      <alignment vertical="center" wrapText="1"/>
    </xf>
    <xf numFmtId="0" fontId="10" fillId="0" borderId="12" xfId="0" applyFont="1" applyFill="1" applyBorder="1" applyAlignment="1">
      <alignment horizontal="left" wrapText="1"/>
    </xf>
    <xf numFmtId="0" fontId="15" fillId="0" borderId="9" xfId="0" applyFont="1" applyFill="1" applyBorder="1" applyAlignment="1">
      <alignment horizontal="left"/>
    </xf>
    <xf numFmtId="0" fontId="10" fillId="0" borderId="16" xfId="0" applyFont="1" applyFill="1" applyBorder="1" applyAlignment="1">
      <alignment horizontal="left" wrapText="1"/>
    </xf>
    <xf numFmtId="3" fontId="10" fillId="0" borderId="24" xfId="0" applyNumberFormat="1" applyFont="1" applyFill="1" applyBorder="1" applyAlignment="1">
      <alignment horizontal="center" wrapText="1"/>
    </xf>
    <xf numFmtId="0" fontId="15" fillId="0" borderId="24" xfId="0" applyFont="1" applyFill="1" applyBorder="1" applyAlignment="1">
      <alignment horizontal="center"/>
    </xf>
    <xf numFmtId="0" fontId="22" fillId="0" borderId="0" xfId="0" applyFont="1" applyFill="1" applyBorder="1" applyAlignment="1">
      <alignment vertical="top"/>
    </xf>
    <xf numFmtId="0" fontId="10" fillId="0" borderId="0" xfId="0" applyFont="1" applyFill="1" applyAlignment="1">
      <alignment horizontal="center" wrapText="1"/>
    </xf>
    <xf numFmtId="165" fontId="10" fillId="0" borderId="1" xfId="0" applyNumberFormat="1" applyFont="1" applyFill="1" applyBorder="1" applyAlignment="1">
      <alignment wrapText="1"/>
    </xf>
    <xf numFmtId="165" fontId="10" fillId="0" borderId="1" xfId="0" applyNumberFormat="1" applyFont="1" applyFill="1" applyBorder="1" applyAlignment="1">
      <alignment horizontal="right" wrapText="1"/>
    </xf>
    <xf numFmtId="165" fontId="18" fillId="0" borderId="2" xfId="0" applyNumberFormat="1" applyFont="1" applyFill="1" applyBorder="1" applyAlignment="1">
      <alignment horizontal="right" wrapText="1"/>
    </xf>
    <xf numFmtId="165" fontId="11" fillId="0" borderId="1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right" wrapText="1"/>
    </xf>
    <xf numFmtId="165" fontId="11" fillId="0" borderId="14" xfId="0" applyNumberFormat="1" applyFont="1" applyFill="1" applyBorder="1" applyAlignment="1">
      <alignment wrapText="1"/>
    </xf>
    <xf numFmtId="165" fontId="15" fillId="0" borderId="1" xfId="0" applyNumberFormat="1" applyFont="1" applyFill="1" applyBorder="1" applyAlignment="1">
      <alignment horizontal="right"/>
    </xf>
    <xf numFmtId="165" fontId="15" fillId="0" borderId="24" xfId="0" applyNumberFormat="1" applyFont="1" applyFill="1" applyBorder="1" applyAlignment="1">
      <alignment horizontal="right"/>
    </xf>
    <xf numFmtId="4" fontId="11" fillId="0" borderId="0" xfId="0" applyNumberFormat="1" applyFont="1" applyFill="1" applyAlignment="1">
      <alignment wrapText="1"/>
    </xf>
    <xf numFmtId="4" fontId="17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0" fillId="0" borderId="0" xfId="0" applyNumberFormat="1" applyFont="1" applyFill="1" applyAlignment="1">
      <alignment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wrapText="1"/>
    </xf>
    <xf numFmtId="4" fontId="10" fillId="2" borderId="0" xfId="0" applyNumberFormat="1" applyFont="1" applyFill="1" applyAlignment="1">
      <alignment wrapText="1"/>
    </xf>
    <xf numFmtId="4" fontId="17" fillId="0" borderId="4" xfId="0" applyNumberFormat="1" applyFont="1" applyFill="1" applyBorder="1" applyAlignment="1">
      <alignment horizontal="center" vertical="center" wrapText="1"/>
    </xf>
    <xf numFmtId="4" fontId="17" fillId="0" borderId="5" xfId="0" applyNumberFormat="1" applyFont="1" applyFill="1" applyBorder="1" applyAlignment="1">
      <alignment horizontal="center" vertical="center" wrapText="1"/>
    </xf>
    <xf numFmtId="4" fontId="17" fillId="0" borderId="22" xfId="0" applyNumberFormat="1" applyFont="1" applyFill="1" applyBorder="1" applyAlignment="1">
      <alignment horizontal="center" vertical="center" wrapText="1"/>
    </xf>
    <xf numFmtId="4" fontId="17" fillId="0" borderId="6" xfId="0" applyNumberFormat="1" applyFont="1" applyFill="1" applyBorder="1" applyAlignment="1">
      <alignment horizontal="center" vertical="center" wrapText="1"/>
    </xf>
    <xf numFmtId="4" fontId="17" fillId="0" borderId="10" xfId="0" applyNumberFormat="1" applyFont="1" applyFill="1" applyBorder="1" applyAlignment="1">
      <alignment horizontal="center" vertical="center" wrapText="1"/>
    </xf>
    <xf numFmtId="4" fontId="17" fillId="0" borderId="7" xfId="0" applyNumberFormat="1" applyFont="1" applyFill="1" applyBorder="1" applyAlignment="1">
      <alignment horizontal="center" vertical="center" wrapText="1"/>
    </xf>
    <xf numFmtId="4" fontId="17" fillId="0" borderId="29" xfId="0" applyNumberFormat="1" applyFont="1" applyFill="1" applyBorder="1" applyAlignment="1">
      <alignment horizontal="center" vertical="center" wrapText="1"/>
    </xf>
    <xf numFmtId="4" fontId="17" fillId="0" borderId="21" xfId="0" applyNumberFormat="1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left" wrapText="1"/>
    </xf>
    <xf numFmtId="0" fontId="11" fillId="0" borderId="2" xfId="0" applyFont="1" applyFill="1" applyBorder="1" applyAlignment="1">
      <alignment horizontal="left" wrapText="1"/>
    </xf>
    <xf numFmtId="0" fontId="11" fillId="0" borderId="14" xfId="0" applyFont="1" applyFill="1" applyBorder="1" applyAlignment="1">
      <alignment horizontal="left" wrapText="1"/>
    </xf>
    <xf numFmtId="0" fontId="16" fillId="0" borderId="12" xfId="0" applyFont="1" applyFill="1" applyBorder="1" applyAlignment="1">
      <alignment horizontal="left" wrapText="1"/>
    </xf>
    <xf numFmtId="0" fontId="16" fillId="0" borderId="14" xfId="0" applyFont="1" applyFill="1" applyBorder="1" applyAlignment="1">
      <alignment horizontal="left" wrapText="1"/>
    </xf>
    <xf numFmtId="0" fontId="16" fillId="0" borderId="11" xfId="0" applyFont="1" applyFill="1" applyBorder="1" applyAlignment="1">
      <alignment horizontal="left" wrapText="1"/>
    </xf>
    <xf numFmtId="0" fontId="16" fillId="0" borderId="19" xfId="0" applyFont="1" applyFill="1" applyBorder="1" applyAlignment="1">
      <alignment horizontal="left" wrapText="1"/>
    </xf>
    <xf numFmtId="0" fontId="11" fillId="0" borderId="1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10" fillId="0" borderId="0" xfId="0" applyFont="1" applyFill="1" applyAlignment="1">
      <alignment horizont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4" fontId="14" fillId="0" borderId="6" xfId="0" applyNumberFormat="1" applyFont="1" applyFill="1" applyBorder="1" applyAlignment="1">
      <alignment horizontal="center" vertical="center" wrapText="1"/>
    </xf>
    <xf numFmtId="4" fontId="14" fillId="0" borderId="10" xfId="0" applyNumberFormat="1" applyFont="1" applyFill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4" fontId="17" fillId="0" borderId="28" xfId="0" applyNumberFormat="1" applyFont="1" applyFill="1" applyBorder="1" applyAlignment="1">
      <alignment horizontal="center" vertical="center" wrapText="1"/>
    </xf>
    <xf numFmtId="4" fontId="17" fillId="0" borderId="23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left" wrapText="1"/>
    </xf>
    <xf numFmtId="0" fontId="16" fillId="0" borderId="4" xfId="0" applyFont="1" applyFill="1" applyBorder="1" applyAlignment="1">
      <alignment horizontal="left" wrapText="1"/>
    </xf>
    <xf numFmtId="0" fontId="16" fillId="0" borderId="18" xfId="0" applyFont="1" applyFill="1" applyBorder="1" applyAlignment="1">
      <alignment horizontal="left" wrapText="1"/>
    </xf>
    <xf numFmtId="0" fontId="21" fillId="0" borderId="0" xfId="0" applyFont="1" applyFill="1" applyAlignment="1">
      <alignment horizontal="center" vertical="top" wrapText="1"/>
    </xf>
    <xf numFmtId="0" fontId="22" fillId="0" borderId="0" xfId="0" applyFont="1" applyFill="1" applyBorder="1" applyAlignment="1">
      <alignment horizontal="left" vertical="top" wrapText="1"/>
    </xf>
    <xf numFmtId="1" fontId="11" fillId="0" borderId="12" xfId="0" applyNumberFormat="1" applyFont="1" applyFill="1" applyBorder="1" applyAlignment="1">
      <alignment horizontal="left" wrapText="1"/>
    </xf>
    <xf numFmtId="1" fontId="11" fillId="0" borderId="2" xfId="0" applyNumberFormat="1" applyFont="1" applyFill="1" applyBorder="1" applyAlignment="1">
      <alignment horizontal="left" wrapText="1"/>
    </xf>
    <xf numFmtId="1" fontId="11" fillId="0" borderId="14" xfId="0" applyNumberFormat="1" applyFont="1" applyFill="1" applyBorder="1" applyAlignment="1">
      <alignment horizontal="left" wrapText="1"/>
    </xf>
    <xf numFmtId="3" fontId="12" fillId="0" borderId="0" xfId="0" applyNumberFormat="1" applyFont="1" applyFill="1" applyAlignment="1">
      <alignment horizontal="right" wrapText="1"/>
    </xf>
  </cellXfs>
  <cellStyles count="120">
    <cellStyle name="20% — акцент1 2" xfId="1" xr:uid="{00000000-0005-0000-0000-000000000000}"/>
    <cellStyle name="20% — акцент2 2" xfId="2" xr:uid="{00000000-0005-0000-0000-000001000000}"/>
    <cellStyle name="20% — акцент3 2" xfId="3" xr:uid="{00000000-0005-0000-0000-000002000000}"/>
    <cellStyle name="20% — акцент4 2" xfId="4" xr:uid="{00000000-0005-0000-0000-000003000000}"/>
    <cellStyle name="20% — акцент5 2" xfId="5" xr:uid="{00000000-0005-0000-0000-000004000000}"/>
    <cellStyle name="20% — акцент6 2" xfId="6" xr:uid="{00000000-0005-0000-0000-000005000000}"/>
    <cellStyle name="20% — акцент6 3" xfId="7" xr:uid="{00000000-0005-0000-0000-000006000000}"/>
    <cellStyle name="40% — акцент1 2" xfId="8" xr:uid="{00000000-0005-0000-0000-000007000000}"/>
    <cellStyle name="40% — акцент1 3" xfId="9" xr:uid="{00000000-0005-0000-0000-000008000000}"/>
    <cellStyle name="40% — акцент2 2" xfId="10" xr:uid="{00000000-0005-0000-0000-000009000000}"/>
    <cellStyle name="40% — акцент2 3" xfId="11" xr:uid="{00000000-0005-0000-0000-00000A000000}"/>
    <cellStyle name="40% — акцент3 2" xfId="12" xr:uid="{00000000-0005-0000-0000-00000B000000}"/>
    <cellStyle name="40% — акцент3 3" xfId="13" xr:uid="{00000000-0005-0000-0000-00000C000000}"/>
    <cellStyle name="40% — акцент4 2" xfId="14" xr:uid="{00000000-0005-0000-0000-00000D000000}"/>
    <cellStyle name="40% — акцент4 3" xfId="15" xr:uid="{00000000-0005-0000-0000-00000E000000}"/>
    <cellStyle name="40% — акцент5 2" xfId="16" xr:uid="{00000000-0005-0000-0000-00000F000000}"/>
    <cellStyle name="40% — акцент5 3" xfId="17" xr:uid="{00000000-0005-0000-0000-000010000000}"/>
    <cellStyle name="40% — акцент6 2" xfId="18" xr:uid="{00000000-0005-0000-0000-000011000000}"/>
    <cellStyle name="40% — акцент6 3" xfId="19" xr:uid="{00000000-0005-0000-0000-000012000000}"/>
    <cellStyle name="60% — акцент1 2" xfId="20" xr:uid="{00000000-0005-0000-0000-000013000000}"/>
    <cellStyle name="60% — акцент1 3" xfId="21" xr:uid="{00000000-0005-0000-0000-000014000000}"/>
    <cellStyle name="60% — акцент2 2" xfId="22" xr:uid="{00000000-0005-0000-0000-000015000000}"/>
    <cellStyle name="60% — акцент2 3" xfId="23" xr:uid="{00000000-0005-0000-0000-000016000000}"/>
    <cellStyle name="60% — акцент3 2" xfId="24" xr:uid="{00000000-0005-0000-0000-000017000000}"/>
    <cellStyle name="60% — акцент3 3" xfId="25" xr:uid="{00000000-0005-0000-0000-000018000000}"/>
    <cellStyle name="60% — акцент4 2" xfId="26" xr:uid="{00000000-0005-0000-0000-000019000000}"/>
    <cellStyle name="60% — акцент4 3" xfId="27" xr:uid="{00000000-0005-0000-0000-00001A000000}"/>
    <cellStyle name="60% — акцент5 2" xfId="28" xr:uid="{00000000-0005-0000-0000-00001B000000}"/>
    <cellStyle name="60% — акцент5 3" xfId="29" xr:uid="{00000000-0005-0000-0000-00001C000000}"/>
    <cellStyle name="60% — акцент6 2" xfId="30" xr:uid="{00000000-0005-0000-0000-00001D000000}"/>
    <cellStyle name="60% — акцент6 3" xfId="31" xr:uid="{00000000-0005-0000-0000-00001E000000}"/>
    <cellStyle name="Excel Built-in Normal" xfId="32" xr:uid="{00000000-0005-0000-0000-00001F000000}"/>
    <cellStyle name="Normal 2" xfId="33" xr:uid="{00000000-0005-0000-0000-000020000000}"/>
    <cellStyle name="Normal_ICD10" xfId="34" xr:uid="{00000000-0005-0000-0000-000021000000}"/>
    <cellStyle name="TableStyleLight1" xfId="35" xr:uid="{00000000-0005-0000-0000-000022000000}"/>
    <cellStyle name="TableStyleLight1 2" xfId="36" xr:uid="{00000000-0005-0000-0000-000023000000}"/>
    <cellStyle name="Акцент1 2" xfId="37" xr:uid="{00000000-0005-0000-0000-000024000000}"/>
    <cellStyle name="Акцент1 3" xfId="38" xr:uid="{00000000-0005-0000-0000-000025000000}"/>
    <cellStyle name="Акцент2 2" xfId="39" xr:uid="{00000000-0005-0000-0000-000026000000}"/>
    <cellStyle name="Акцент2 3" xfId="40" xr:uid="{00000000-0005-0000-0000-000027000000}"/>
    <cellStyle name="Акцент3 2" xfId="41" xr:uid="{00000000-0005-0000-0000-000028000000}"/>
    <cellStyle name="Акцент3 3" xfId="42" xr:uid="{00000000-0005-0000-0000-000029000000}"/>
    <cellStyle name="Акцент4 2" xfId="43" xr:uid="{00000000-0005-0000-0000-00002A000000}"/>
    <cellStyle name="Акцент4 3" xfId="44" xr:uid="{00000000-0005-0000-0000-00002B000000}"/>
    <cellStyle name="Акцент5 2" xfId="45" xr:uid="{00000000-0005-0000-0000-00002C000000}"/>
    <cellStyle name="Акцент5 3" xfId="46" xr:uid="{00000000-0005-0000-0000-00002D000000}"/>
    <cellStyle name="Акцент6 2" xfId="47" xr:uid="{00000000-0005-0000-0000-00002E000000}"/>
    <cellStyle name="Акцент6 3" xfId="48" xr:uid="{00000000-0005-0000-0000-00002F000000}"/>
    <cellStyle name="Ввод  2" xfId="49" xr:uid="{00000000-0005-0000-0000-000030000000}"/>
    <cellStyle name="Ввод  3" xfId="50" xr:uid="{00000000-0005-0000-0000-000031000000}"/>
    <cellStyle name="Вывод 2" xfId="51" xr:uid="{00000000-0005-0000-0000-000032000000}"/>
    <cellStyle name="Вывод 3" xfId="52" xr:uid="{00000000-0005-0000-0000-000033000000}"/>
    <cellStyle name="Вычисление 2" xfId="53" xr:uid="{00000000-0005-0000-0000-000034000000}"/>
    <cellStyle name="Вычисление 3" xfId="54" xr:uid="{00000000-0005-0000-0000-000035000000}"/>
    <cellStyle name="Заголовок 1 2" xfId="55" xr:uid="{00000000-0005-0000-0000-000036000000}"/>
    <cellStyle name="Заголовок 1 3" xfId="56" xr:uid="{00000000-0005-0000-0000-000037000000}"/>
    <cellStyle name="Заголовок 2 2" xfId="57" xr:uid="{00000000-0005-0000-0000-000038000000}"/>
    <cellStyle name="Заголовок 2 3" xfId="58" xr:uid="{00000000-0005-0000-0000-000039000000}"/>
    <cellStyle name="Заголовок 3 2" xfId="59" xr:uid="{00000000-0005-0000-0000-00003A000000}"/>
    <cellStyle name="Заголовок 3 3" xfId="60" xr:uid="{00000000-0005-0000-0000-00003B000000}"/>
    <cellStyle name="Заголовок 4 2" xfId="61" xr:uid="{00000000-0005-0000-0000-00003C000000}"/>
    <cellStyle name="Заголовок 4 3" xfId="62" xr:uid="{00000000-0005-0000-0000-00003D000000}"/>
    <cellStyle name="Итог 2" xfId="63" xr:uid="{00000000-0005-0000-0000-00003E000000}"/>
    <cellStyle name="Итог 3" xfId="64" xr:uid="{00000000-0005-0000-0000-00003F000000}"/>
    <cellStyle name="Контрольная ячейка 2" xfId="65" xr:uid="{00000000-0005-0000-0000-000040000000}"/>
    <cellStyle name="Контрольная ячейка 3" xfId="66" xr:uid="{00000000-0005-0000-0000-000041000000}"/>
    <cellStyle name="Название 2" xfId="67" xr:uid="{00000000-0005-0000-0000-000042000000}"/>
    <cellStyle name="Название 3" xfId="68" xr:uid="{00000000-0005-0000-0000-000043000000}"/>
    <cellStyle name="Нейтральный 2" xfId="69" xr:uid="{00000000-0005-0000-0000-000044000000}"/>
    <cellStyle name="Нейтральный 3" xfId="70" xr:uid="{00000000-0005-0000-0000-000045000000}"/>
    <cellStyle name="Обычный" xfId="0" builtinId="0"/>
    <cellStyle name="Обычный 14" xfId="71" xr:uid="{00000000-0005-0000-0000-000047000000}"/>
    <cellStyle name="Обычный 2" xfId="72" xr:uid="{00000000-0005-0000-0000-000048000000}"/>
    <cellStyle name="Обычный 2 10" xfId="73" xr:uid="{00000000-0005-0000-0000-000049000000}"/>
    <cellStyle name="Обычный 2 2" xfId="74" xr:uid="{00000000-0005-0000-0000-00004A000000}"/>
    <cellStyle name="Обычный 2 2 2" xfId="75" xr:uid="{00000000-0005-0000-0000-00004B000000}"/>
    <cellStyle name="Обычный 2 2 3" xfId="76" xr:uid="{00000000-0005-0000-0000-00004C000000}"/>
    <cellStyle name="Обычный 2 2 4" xfId="77" xr:uid="{00000000-0005-0000-0000-00004D000000}"/>
    <cellStyle name="Обычный 2 2 5" xfId="78" xr:uid="{00000000-0005-0000-0000-00004E000000}"/>
    <cellStyle name="Обычный 2 2 6" xfId="79" xr:uid="{00000000-0005-0000-0000-00004F000000}"/>
    <cellStyle name="Обычный 2 2 7" xfId="80" xr:uid="{00000000-0005-0000-0000-000050000000}"/>
    <cellStyle name="Обычный 2 2 8" xfId="81" xr:uid="{00000000-0005-0000-0000-000051000000}"/>
    <cellStyle name="Обычный 2 2 9" xfId="82" xr:uid="{00000000-0005-0000-0000-000052000000}"/>
    <cellStyle name="Обычный 2 3" xfId="83" xr:uid="{00000000-0005-0000-0000-000053000000}"/>
    <cellStyle name="Обычный 2 3 2" xfId="84" xr:uid="{00000000-0005-0000-0000-000054000000}"/>
    <cellStyle name="Обычный 2 3 3" xfId="85" xr:uid="{00000000-0005-0000-0000-000055000000}"/>
    <cellStyle name="Обычный 2 4" xfId="86" xr:uid="{00000000-0005-0000-0000-000056000000}"/>
    <cellStyle name="Обычный 2 5" xfId="87" xr:uid="{00000000-0005-0000-0000-000057000000}"/>
    <cellStyle name="Обычный 2 6" xfId="88" xr:uid="{00000000-0005-0000-0000-000058000000}"/>
    <cellStyle name="Обычный 2 7" xfId="89" xr:uid="{00000000-0005-0000-0000-000059000000}"/>
    <cellStyle name="Обычный 2 8" xfId="90" xr:uid="{00000000-0005-0000-0000-00005A000000}"/>
    <cellStyle name="Обычный 2 9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3 4" xfId="95" xr:uid="{00000000-0005-0000-0000-00005F000000}"/>
    <cellStyle name="Обычный 3 5" xfId="96" xr:uid="{00000000-0005-0000-0000-000060000000}"/>
    <cellStyle name="Обычный 3 6" xfId="97" xr:uid="{00000000-0005-0000-0000-000061000000}"/>
    <cellStyle name="Обычный 3 7" xfId="98" xr:uid="{00000000-0005-0000-0000-000062000000}"/>
    <cellStyle name="Обычный 3 8" xfId="99" xr:uid="{00000000-0005-0000-0000-000063000000}"/>
    <cellStyle name="Обычный 3_план ВМП за счёт ОМС 2014г - 170" xfId="100" xr:uid="{00000000-0005-0000-0000-000064000000}"/>
    <cellStyle name="Обычный 4" xfId="101" xr:uid="{00000000-0005-0000-0000-000065000000}"/>
    <cellStyle name="Обычный 4 2" xfId="102" xr:uid="{00000000-0005-0000-0000-000066000000}"/>
    <cellStyle name="Обычный 4 3" xfId="103" xr:uid="{00000000-0005-0000-0000-000067000000}"/>
    <cellStyle name="Обычный 5" xfId="104" xr:uid="{00000000-0005-0000-0000-000068000000}"/>
    <cellStyle name="Обычный 6" xfId="105" xr:uid="{00000000-0005-0000-0000-000069000000}"/>
    <cellStyle name="Обычный 7" xfId="106" xr:uid="{00000000-0005-0000-0000-00006A000000}"/>
    <cellStyle name="Обычный 8" xfId="107" xr:uid="{00000000-0005-0000-0000-00006B000000}"/>
    <cellStyle name="Плохой 2" xfId="108" xr:uid="{00000000-0005-0000-0000-00006C000000}"/>
    <cellStyle name="Плохой 3" xfId="109" xr:uid="{00000000-0005-0000-0000-00006D000000}"/>
    <cellStyle name="Пояснение 2" xfId="110" xr:uid="{00000000-0005-0000-0000-00006E000000}"/>
    <cellStyle name="Пояснение 3" xfId="111" xr:uid="{00000000-0005-0000-0000-00006F000000}"/>
    <cellStyle name="Примечание 2" xfId="112" xr:uid="{00000000-0005-0000-0000-000070000000}"/>
    <cellStyle name="Процентный 2" xfId="113" xr:uid="{00000000-0005-0000-0000-000071000000}"/>
    <cellStyle name="Связанная ячейка 2" xfId="114" xr:uid="{00000000-0005-0000-0000-000072000000}"/>
    <cellStyle name="Связанная ячейка 3" xfId="115" xr:uid="{00000000-0005-0000-0000-000073000000}"/>
    <cellStyle name="Текст предупреждения 2" xfId="116" xr:uid="{00000000-0005-0000-0000-000074000000}"/>
    <cellStyle name="Текст предупреждения 3" xfId="117" xr:uid="{00000000-0005-0000-0000-000075000000}"/>
    <cellStyle name="Хороший 2" xfId="118" xr:uid="{00000000-0005-0000-0000-000076000000}"/>
    <cellStyle name="Хороший 3" xfId="119" xr:uid="{00000000-0005-0000-0000-00007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rv-new\&#1076;&#1083;&#1103;%20&#1088;&#1072;&#1073;&#1086;&#1090;&#1099;\&#1086;&#1090;%20&#1058;&#1102;&#1090;&#1077;&#1074;&#1086;&#1081;\1&#1082;&#1074;\MINZDRAV\&#1057;&#1073;&#1086;&#1088;&#1085;&#1080;&#1082;%201999%20&#1075;&#1086;&#1076;&#1072;\&#1089;&#1073;&#1086;&#1088;&#1085;&#1080;&#1082;%201999%20&#1075;&#1086;&#1076;&#107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. лист"/>
      <sheetName val="оборот тит.л."/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  <sheetName val="28"/>
      <sheetName val="29"/>
      <sheetName val="30"/>
      <sheetName val="31"/>
      <sheetName val="32"/>
      <sheetName val="33"/>
      <sheetName val="34"/>
      <sheetName val="35"/>
      <sheetName val="36"/>
      <sheetName val="37"/>
      <sheetName val="38"/>
      <sheetName val="39"/>
      <sheetName val="40"/>
      <sheetName val="41"/>
      <sheetName val="42"/>
      <sheetName val="43"/>
      <sheetName val="44"/>
      <sheetName val="45"/>
      <sheetName val="46"/>
      <sheetName val="47"/>
      <sheetName val="48"/>
      <sheetName val="49"/>
      <sheetName val="50"/>
      <sheetName val="51"/>
      <sheetName val="52"/>
      <sheetName val="53"/>
      <sheetName val="54"/>
      <sheetName val="55"/>
      <sheetName val="56"/>
      <sheetName val="57"/>
      <sheetName val="58"/>
      <sheetName val="59"/>
      <sheetName val="60"/>
      <sheetName val="61"/>
      <sheetName val="62"/>
      <sheetName val="63"/>
      <sheetName val="64"/>
      <sheetName val="65"/>
      <sheetName val="66"/>
      <sheetName val="67"/>
      <sheetName val="68"/>
      <sheetName val="69"/>
      <sheetName val="70"/>
      <sheetName val="71"/>
      <sheetName val="72"/>
      <sheetName val="73"/>
      <sheetName val="74"/>
      <sheetName val="75"/>
      <sheetName val="76"/>
      <sheetName val="77"/>
      <sheetName val="78"/>
      <sheetName val="79"/>
      <sheetName val="80"/>
      <sheetName val="81"/>
      <sheetName val="82"/>
      <sheetName val="83"/>
      <sheetName val="84"/>
      <sheetName val="85"/>
      <sheetName val="86"/>
      <sheetName val="87"/>
      <sheetName val="88"/>
      <sheetName val="89"/>
      <sheetName val="90"/>
      <sheetName val="91"/>
      <sheetName val="92"/>
      <sheetName val="93"/>
      <sheetName val="94"/>
      <sheetName val="95"/>
      <sheetName val="96"/>
      <sheetName val="97"/>
      <sheetName val="98"/>
      <sheetName val="99"/>
      <sheetName val="100"/>
      <sheetName val="101"/>
      <sheetName val="102"/>
      <sheetName val="103"/>
      <sheetName val="104"/>
      <sheetName val="105"/>
      <sheetName val="106"/>
      <sheetName val="107"/>
      <sheetName val="Лист1"/>
      <sheetName val="Модуль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15C85-4924-43FE-8C64-1AE198FFB263}">
  <dimension ref="A1:AA182"/>
  <sheetViews>
    <sheetView tabSelected="1" view="pageBreakPreview" zoomScaleSheetLayoutView="100" workbookViewId="0">
      <pane xSplit="3" ySplit="12" topLeftCell="D13" activePane="bottomRight" state="frozen"/>
      <selection pane="topRight" activeCell="D1" sqref="D1"/>
      <selection pane="bottomLeft" activeCell="A13" sqref="A13"/>
      <selection pane="bottomRight" activeCell="J8" sqref="J8:M8"/>
    </sheetView>
  </sheetViews>
  <sheetFormatPr defaultRowHeight="15.75" x14ac:dyDescent="0.25"/>
  <cols>
    <col min="1" max="1" width="5.7109375" style="88" customWidth="1"/>
    <col min="2" max="2" width="34.42578125" style="8" customWidth="1"/>
    <col min="3" max="3" width="14" style="114" customWidth="1"/>
    <col min="4" max="4" width="9.42578125" style="97" customWidth="1"/>
    <col min="5" max="5" width="14.28515625" style="108" customWidth="1"/>
    <col min="6" max="6" width="8.42578125" style="2" customWidth="1"/>
    <col min="7" max="7" width="15.85546875" style="74" customWidth="1"/>
    <col min="8" max="8" width="17.140625" style="64" customWidth="1"/>
    <col min="9" max="9" width="16.140625" style="64" customWidth="1"/>
    <col min="10" max="10" width="11.28515625" style="2" customWidth="1"/>
    <col min="11" max="11" width="10" style="2" customWidth="1"/>
    <col min="12" max="12" width="14" style="2" customWidth="1"/>
    <col min="13" max="13" width="16" style="2" customWidth="1"/>
    <col min="14" max="14" width="12.5703125" style="1" customWidth="1"/>
    <col min="15" max="15" width="11.7109375" style="1" customWidth="1"/>
    <col min="16" max="16" width="16.7109375" style="1" customWidth="1"/>
    <col min="17" max="17" width="10.85546875" style="1" customWidth="1"/>
    <col min="18" max="18" width="11.85546875" style="1" customWidth="1"/>
    <col min="19" max="19" width="20.42578125" style="1" customWidth="1"/>
    <col min="20" max="21" width="9.140625" style="1"/>
    <col min="22" max="23" width="15.140625" style="1" customWidth="1"/>
    <col min="24" max="25" width="9.140625" style="2"/>
    <col min="26" max="27" width="15.140625" style="1" customWidth="1"/>
    <col min="28" max="16384" width="9.140625" style="1"/>
  </cols>
  <sheetData>
    <row r="1" spans="1:27" x14ac:dyDescent="0.25">
      <c r="L1" s="29"/>
      <c r="M1" s="29" t="s">
        <v>144</v>
      </c>
    </row>
    <row r="2" spans="1:27" ht="15.75" customHeight="1" x14ac:dyDescent="0.25">
      <c r="D2" s="134"/>
      <c r="E2" s="134"/>
      <c r="F2" s="134"/>
      <c r="G2" s="134"/>
      <c r="L2" s="29"/>
      <c r="M2" s="29" t="s">
        <v>134</v>
      </c>
    </row>
    <row r="3" spans="1:27" x14ac:dyDescent="0.25">
      <c r="L3" s="29"/>
      <c r="M3" s="29" t="s">
        <v>135</v>
      </c>
    </row>
    <row r="4" spans="1:27" x14ac:dyDescent="0.25">
      <c r="L4" s="29"/>
      <c r="M4" s="29" t="s">
        <v>148</v>
      </c>
    </row>
    <row r="5" spans="1:27" ht="15.75" customHeight="1" x14ac:dyDescent="0.25">
      <c r="H5" s="65"/>
      <c r="I5" s="152" t="s">
        <v>181</v>
      </c>
      <c r="J5" s="152"/>
      <c r="K5" s="152"/>
      <c r="L5" s="152"/>
      <c r="M5" s="152"/>
    </row>
    <row r="6" spans="1:27" ht="31.5" customHeight="1" thickBot="1" x14ac:dyDescent="0.3">
      <c r="B6" s="5"/>
      <c r="C6" s="135" t="s">
        <v>149</v>
      </c>
      <c r="D6" s="135"/>
      <c r="E6" s="135"/>
      <c r="F6" s="135"/>
      <c r="G6" s="135"/>
      <c r="H6" s="135"/>
      <c r="I6" s="135"/>
      <c r="J6" s="135"/>
      <c r="K6" s="135"/>
      <c r="L6" s="135"/>
      <c r="M6" s="135"/>
    </row>
    <row r="7" spans="1:27" ht="19.5" hidden="1" customHeight="1" thickBot="1" x14ac:dyDescent="0.3">
      <c r="A7" s="9"/>
      <c r="B7" s="9"/>
      <c r="C7" s="13"/>
      <c r="D7" s="13"/>
      <c r="E7" s="30"/>
      <c r="F7" s="5"/>
      <c r="G7" s="5"/>
      <c r="H7" s="13"/>
      <c r="I7" s="13"/>
    </row>
    <row r="8" spans="1:27" ht="25.5" customHeight="1" thickBot="1" x14ac:dyDescent="0.3">
      <c r="A8" s="136" t="s">
        <v>0</v>
      </c>
      <c r="B8" s="139" t="s">
        <v>2</v>
      </c>
      <c r="C8" s="119" t="s">
        <v>172</v>
      </c>
      <c r="D8" s="119" t="s">
        <v>1</v>
      </c>
      <c r="E8" s="119" t="s">
        <v>137</v>
      </c>
      <c r="F8" s="119" t="s">
        <v>146</v>
      </c>
      <c r="G8" s="119" t="s">
        <v>142</v>
      </c>
      <c r="H8" s="119" t="s">
        <v>131</v>
      </c>
      <c r="I8" s="119" t="s">
        <v>154</v>
      </c>
      <c r="J8" s="116" t="s">
        <v>157</v>
      </c>
      <c r="K8" s="117"/>
      <c r="L8" s="117"/>
      <c r="M8" s="118"/>
      <c r="N8" s="116" t="s">
        <v>162</v>
      </c>
      <c r="O8" s="117"/>
      <c r="P8" s="118"/>
      <c r="Q8" s="116" t="s">
        <v>165</v>
      </c>
      <c r="R8" s="117"/>
      <c r="S8" s="118"/>
      <c r="T8" s="116" t="s">
        <v>173</v>
      </c>
      <c r="U8" s="117"/>
      <c r="V8" s="117"/>
      <c r="W8" s="118"/>
      <c r="X8" s="116" t="s">
        <v>175</v>
      </c>
      <c r="Y8" s="117"/>
      <c r="Z8" s="117"/>
      <c r="AA8" s="118"/>
    </row>
    <row r="9" spans="1:27" ht="15.75" customHeight="1" x14ac:dyDescent="0.25">
      <c r="A9" s="137"/>
      <c r="B9" s="140"/>
      <c r="C9" s="120"/>
      <c r="D9" s="120"/>
      <c r="E9" s="120"/>
      <c r="F9" s="120"/>
      <c r="G9" s="120"/>
      <c r="H9" s="120"/>
      <c r="I9" s="120"/>
      <c r="J9" s="119" t="s">
        <v>140</v>
      </c>
      <c r="K9" s="119" t="s">
        <v>153</v>
      </c>
      <c r="L9" s="142" t="s">
        <v>164</v>
      </c>
      <c r="M9" s="122"/>
      <c r="N9" s="119" t="s">
        <v>140</v>
      </c>
      <c r="O9" s="119" t="s">
        <v>153</v>
      </c>
      <c r="P9" s="122" t="s">
        <v>164</v>
      </c>
      <c r="Q9" s="119" t="s">
        <v>140</v>
      </c>
      <c r="R9" s="119" t="s">
        <v>153</v>
      </c>
      <c r="S9" s="122" t="s">
        <v>164</v>
      </c>
      <c r="T9" s="119" t="s">
        <v>140</v>
      </c>
      <c r="U9" s="119" t="s">
        <v>153</v>
      </c>
      <c r="V9" s="142" t="s">
        <v>155</v>
      </c>
      <c r="W9" s="122"/>
      <c r="X9" s="119" t="s">
        <v>140</v>
      </c>
      <c r="Y9" s="119" t="s">
        <v>153</v>
      </c>
      <c r="Z9" s="142" t="s">
        <v>155</v>
      </c>
      <c r="AA9" s="122"/>
    </row>
    <row r="10" spans="1:27" ht="83.25" customHeight="1" thickBot="1" x14ac:dyDescent="0.3">
      <c r="A10" s="137"/>
      <c r="B10" s="140"/>
      <c r="C10" s="120"/>
      <c r="D10" s="120"/>
      <c r="E10" s="120"/>
      <c r="F10" s="120"/>
      <c r="G10" s="120"/>
      <c r="H10" s="120"/>
      <c r="I10" s="120"/>
      <c r="J10" s="120"/>
      <c r="K10" s="120"/>
      <c r="L10" s="143"/>
      <c r="M10" s="123"/>
      <c r="N10" s="120"/>
      <c r="O10" s="120"/>
      <c r="P10" s="123"/>
      <c r="Q10" s="120"/>
      <c r="R10" s="120"/>
      <c r="S10" s="123"/>
      <c r="T10" s="120"/>
      <c r="U10" s="120"/>
      <c r="V10" s="143"/>
      <c r="W10" s="123"/>
      <c r="X10" s="120"/>
      <c r="Y10" s="120"/>
      <c r="Z10" s="143"/>
      <c r="AA10" s="123"/>
    </row>
    <row r="11" spans="1:27" ht="65.25" customHeight="1" thickBot="1" x14ac:dyDescent="0.3">
      <c r="A11" s="138"/>
      <c r="B11" s="141"/>
      <c r="C11" s="121"/>
      <c r="D11" s="121"/>
      <c r="E11" s="121"/>
      <c r="F11" s="121"/>
      <c r="G11" s="121"/>
      <c r="H11" s="121"/>
      <c r="I11" s="121"/>
      <c r="J11" s="121"/>
      <c r="K11" s="121"/>
      <c r="L11" s="66" t="s">
        <v>138</v>
      </c>
      <c r="M11" s="107" t="s">
        <v>139</v>
      </c>
      <c r="N11" s="121"/>
      <c r="O11" s="121"/>
      <c r="P11" s="109" t="s">
        <v>139</v>
      </c>
      <c r="Q11" s="121"/>
      <c r="R11" s="121"/>
      <c r="S11" s="111" t="s">
        <v>139</v>
      </c>
      <c r="T11" s="121"/>
      <c r="U11" s="121"/>
      <c r="V11" s="66" t="s">
        <v>138</v>
      </c>
      <c r="W11" s="112" t="s">
        <v>139</v>
      </c>
      <c r="X11" s="121"/>
      <c r="Y11" s="121"/>
      <c r="Z11" s="66" t="s">
        <v>138</v>
      </c>
      <c r="AA11" s="113" t="s">
        <v>139</v>
      </c>
    </row>
    <row r="12" spans="1:27" ht="26.25" customHeight="1" thickBot="1" x14ac:dyDescent="0.3">
      <c r="A12" s="89">
        <v>1</v>
      </c>
      <c r="B12" s="20">
        <v>2</v>
      </c>
      <c r="C12" s="20">
        <v>3</v>
      </c>
      <c r="D12" s="20">
        <v>4</v>
      </c>
      <c r="E12" s="21">
        <v>5</v>
      </c>
      <c r="F12" s="20">
        <v>6</v>
      </c>
      <c r="G12" s="75" t="s">
        <v>145</v>
      </c>
      <c r="H12" s="67">
        <v>8</v>
      </c>
      <c r="I12" s="67" t="s">
        <v>151</v>
      </c>
      <c r="J12" s="67">
        <v>10</v>
      </c>
      <c r="K12" s="67">
        <v>11</v>
      </c>
      <c r="L12" s="67" t="s">
        <v>150</v>
      </c>
      <c r="M12" s="67" t="s">
        <v>161</v>
      </c>
      <c r="N12" s="67">
        <v>14</v>
      </c>
      <c r="O12" s="67">
        <v>15</v>
      </c>
      <c r="P12" s="67" t="s">
        <v>163</v>
      </c>
      <c r="Q12" s="67">
        <v>17</v>
      </c>
      <c r="R12" s="67">
        <v>18</v>
      </c>
      <c r="S12" s="67" t="s">
        <v>166</v>
      </c>
      <c r="T12" s="67">
        <v>20</v>
      </c>
      <c r="U12" s="67">
        <v>21</v>
      </c>
      <c r="V12" s="67" t="s">
        <v>174</v>
      </c>
      <c r="W12" s="67" t="s">
        <v>167</v>
      </c>
      <c r="X12" s="67">
        <v>24</v>
      </c>
      <c r="Y12" s="67">
        <v>25</v>
      </c>
      <c r="Z12" s="67" t="s">
        <v>179</v>
      </c>
      <c r="AA12" s="67" t="s">
        <v>180</v>
      </c>
    </row>
    <row r="13" spans="1:27" ht="25.5" customHeight="1" x14ac:dyDescent="0.25">
      <c r="A13" s="129" t="s">
        <v>43</v>
      </c>
      <c r="B13" s="130"/>
      <c r="C13" s="42">
        <f>SUM(C15:C23)</f>
        <v>843</v>
      </c>
      <c r="D13" s="90"/>
      <c r="E13" s="68"/>
      <c r="F13" s="62"/>
      <c r="G13" s="71">
        <f>SUM(G15:G23)</f>
        <v>18529144</v>
      </c>
      <c r="H13" s="69"/>
      <c r="I13" s="70">
        <f>SUM(I15:I23)</f>
        <v>11019687.27</v>
      </c>
      <c r="J13" s="71"/>
      <c r="K13" s="71"/>
      <c r="L13" s="71">
        <f t="shared" ref="L13:M13" si="0">SUM(L15:L23)</f>
        <v>861933.32000000007</v>
      </c>
      <c r="M13" s="43">
        <f t="shared" si="0"/>
        <v>861933.32000000007</v>
      </c>
      <c r="N13" s="71"/>
      <c r="O13" s="71"/>
      <c r="P13" s="43">
        <f>SUM(P15:P23)</f>
        <v>861624.51</v>
      </c>
      <c r="Q13" s="71"/>
      <c r="R13" s="71"/>
      <c r="S13" s="43">
        <f>SUM(S15:S23)</f>
        <v>861605.20000000007</v>
      </c>
      <c r="T13" s="71"/>
      <c r="U13" s="71"/>
      <c r="V13" s="71">
        <f>SUM(V15:V23)</f>
        <v>2811508.08</v>
      </c>
      <c r="W13" s="43">
        <f>SUM(W15:W23)</f>
        <v>937169.3600000001</v>
      </c>
      <c r="X13" s="71"/>
      <c r="Y13" s="71"/>
      <c r="Z13" s="71">
        <f>SUM(Z15:Z23)</f>
        <v>5623016.1600000001</v>
      </c>
      <c r="AA13" s="43">
        <f>SUM(AA15:AA23)</f>
        <v>937169.3600000001</v>
      </c>
    </row>
    <row r="14" spans="1:27" ht="23.25" customHeight="1" x14ac:dyDescent="0.25">
      <c r="A14" s="131" t="s">
        <v>3</v>
      </c>
      <c r="B14" s="132"/>
      <c r="C14" s="132"/>
      <c r="D14" s="133"/>
      <c r="E14" s="31"/>
      <c r="F14" s="6"/>
      <c r="G14" s="4"/>
      <c r="H14" s="16"/>
      <c r="I14" s="46"/>
      <c r="J14" s="16"/>
      <c r="K14" s="16"/>
      <c r="L14" s="4"/>
      <c r="M14" s="44"/>
      <c r="N14" s="16"/>
      <c r="O14" s="16"/>
      <c r="P14" s="44"/>
      <c r="Q14" s="16"/>
      <c r="R14" s="16"/>
      <c r="S14" s="44"/>
      <c r="T14" s="16"/>
      <c r="U14" s="16"/>
      <c r="V14" s="4"/>
      <c r="W14" s="44"/>
      <c r="X14" s="16"/>
      <c r="Y14" s="16"/>
      <c r="Z14" s="4"/>
      <c r="AA14" s="44"/>
    </row>
    <row r="15" spans="1:27" x14ac:dyDescent="0.25">
      <c r="A15" s="87">
        <v>1</v>
      </c>
      <c r="B15" s="10" t="s">
        <v>35</v>
      </c>
      <c r="C15" s="40">
        <v>53</v>
      </c>
      <c r="D15" s="16" t="s">
        <v>10</v>
      </c>
      <c r="E15" s="26">
        <v>1442900</v>
      </c>
      <c r="F15" s="98">
        <v>1.6052</v>
      </c>
      <c r="G15" s="18">
        <f>ROUND(E15*F15,0)</f>
        <v>2316143</v>
      </c>
      <c r="H15" s="22" t="s">
        <v>130</v>
      </c>
      <c r="I15" s="47">
        <f>L15+P15+S15+V15+Z15</f>
        <v>1158071.52</v>
      </c>
      <c r="J15" s="78">
        <v>0.5</v>
      </c>
      <c r="K15" s="78">
        <v>1</v>
      </c>
      <c r="L15" s="18">
        <v>96505.96</v>
      </c>
      <c r="M15" s="38">
        <v>96505.96</v>
      </c>
      <c r="N15" s="78">
        <v>0.5</v>
      </c>
      <c r="O15" s="78">
        <v>1</v>
      </c>
      <c r="P15" s="38">
        <f>ROUND(G15*N15/12,2)</f>
        <v>96505.96</v>
      </c>
      <c r="Q15" s="78">
        <v>0.5</v>
      </c>
      <c r="R15" s="78">
        <v>1</v>
      </c>
      <c r="S15" s="38">
        <f>ROUND(G15*Q15/12,2)</f>
        <v>96505.96</v>
      </c>
      <c r="T15" s="78">
        <v>0.5</v>
      </c>
      <c r="U15" s="78">
        <v>1</v>
      </c>
      <c r="V15" s="18">
        <f>ROUND(W15*3,2)</f>
        <v>289517.88</v>
      </c>
      <c r="W15" s="38">
        <f>ROUND(G15*T15/12,2)</f>
        <v>96505.96</v>
      </c>
      <c r="X15" s="78">
        <v>0.5</v>
      </c>
      <c r="Y15" s="78">
        <v>1</v>
      </c>
      <c r="Z15" s="18">
        <f>ROUND(AA15*6,2)</f>
        <v>579035.76</v>
      </c>
      <c r="AA15" s="38">
        <f>ROUND(G15*X15/12,2)</f>
        <v>96505.96</v>
      </c>
    </row>
    <row r="16" spans="1:27" x14ac:dyDescent="0.25">
      <c r="A16" s="87">
        <v>2</v>
      </c>
      <c r="B16" s="10" t="s">
        <v>37</v>
      </c>
      <c r="C16" s="40">
        <v>27</v>
      </c>
      <c r="D16" s="16" t="s">
        <v>10</v>
      </c>
      <c r="E16" s="26">
        <v>1442900</v>
      </c>
      <c r="F16" s="98">
        <v>1.6052</v>
      </c>
      <c r="G16" s="18">
        <f t="shared" ref="G16:G17" si="1">ROUND(E16*F16,0)</f>
        <v>2316143</v>
      </c>
      <c r="H16" s="22" t="s">
        <v>130</v>
      </c>
      <c r="I16" s="47">
        <f t="shared" ref="I16:I23" si="2">L16+P16+S16+V16+Z16</f>
        <v>1158071.52</v>
      </c>
      <c r="J16" s="78">
        <v>0.5</v>
      </c>
      <c r="K16" s="78">
        <v>1</v>
      </c>
      <c r="L16" s="18">
        <v>96505.96</v>
      </c>
      <c r="M16" s="38">
        <v>96505.96</v>
      </c>
      <c r="N16" s="78">
        <v>0.5</v>
      </c>
      <c r="O16" s="78">
        <v>1</v>
      </c>
      <c r="P16" s="38">
        <f>ROUND(G16*N16/12,2)</f>
        <v>96505.96</v>
      </c>
      <c r="Q16" s="78">
        <v>0.5</v>
      </c>
      <c r="R16" s="78">
        <v>1</v>
      </c>
      <c r="S16" s="38">
        <f>ROUND(G16*Q16/12,2)</f>
        <v>96505.96</v>
      </c>
      <c r="T16" s="78">
        <v>0.5</v>
      </c>
      <c r="U16" s="78">
        <v>1</v>
      </c>
      <c r="V16" s="18">
        <f t="shared" ref="V16:V23" si="3">ROUND(W16*3,2)</f>
        <v>289517.88</v>
      </c>
      <c r="W16" s="38">
        <f t="shared" ref="W16:W23" si="4">ROUND(G16*T16/12,2)</f>
        <v>96505.96</v>
      </c>
      <c r="X16" s="78">
        <v>0.5</v>
      </c>
      <c r="Y16" s="78">
        <v>1</v>
      </c>
      <c r="Z16" s="18">
        <f t="shared" ref="Z16:Z23" si="5">ROUND(AA16*6,2)</f>
        <v>579035.76</v>
      </c>
      <c r="AA16" s="38">
        <f t="shared" ref="AA16:AA18" si="6">ROUND(G16*X16/12,2)</f>
        <v>96505.96</v>
      </c>
    </row>
    <row r="17" spans="1:27" x14ac:dyDescent="0.25">
      <c r="A17" s="91">
        <v>3</v>
      </c>
      <c r="B17" s="10" t="s">
        <v>36</v>
      </c>
      <c r="C17" s="40">
        <v>79</v>
      </c>
      <c r="D17" s="16" t="s">
        <v>10</v>
      </c>
      <c r="E17" s="26">
        <v>1442900</v>
      </c>
      <c r="F17" s="98">
        <v>1.6052</v>
      </c>
      <c r="G17" s="18">
        <f t="shared" si="1"/>
        <v>2316143</v>
      </c>
      <c r="H17" s="22" t="s">
        <v>130</v>
      </c>
      <c r="I17" s="47">
        <f t="shared" si="2"/>
        <v>1158804.92</v>
      </c>
      <c r="J17" s="79">
        <v>0.50049999999999994</v>
      </c>
      <c r="K17" s="79">
        <v>1.0009999999999999</v>
      </c>
      <c r="L17" s="18">
        <v>96602.46</v>
      </c>
      <c r="M17" s="38">
        <v>96602.46</v>
      </c>
      <c r="N17" s="79">
        <v>0.50029999999999997</v>
      </c>
      <c r="O17" s="79">
        <v>1.0005999999999999</v>
      </c>
      <c r="P17" s="38">
        <f>ROUND(G17*N17/12,2)</f>
        <v>96563.86</v>
      </c>
      <c r="Q17" s="79">
        <v>0.50029999999999997</v>
      </c>
      <c r="R17" s="79">
        <v>1.0005999999999999</v>
      </c>
      <c r="S17" s="38">
        <f>ROUND(G17*Q17/12,2)</f>
        <v>96563.86</v>
      </c>
      <c r="T17" s="79">
        <v>0.50029999999999997</v>
      </c>
      <c r="U17" s="79">
        <v>1.0005999999999999</v>
      </c>
      <c r="V17" s="18">
        <f t="shared" si="3"/>
        <v>289691.58</v>
      </c>
      <c r="W17" s="38">
        <f t="shared" si="4"/>
        <v>96563.86</v>
      </c>
      <c r="X17" s="79">
        <v>0.50029999999999997</v>
      </c>
      <c r="Y17" s="79">
        <v>1.0005999999999999</v>
      </c>
      <c r="Z17" s="18">
        <f t="shared" si="5"/>
        <v>579383.16</v>
      </c>
      <c r="AA17" s="38">
        <f t="shared" si="6"/>
        <v>96563.86</v>
      </c>
    </row>
    <row r="18" spans="1:27" x14ac:dyDescent="0.25">
      <c r="A18" s="87">
        <v>4</v>
      </c>
      <c r="B18" s="10" t="s">
        <v>38</v>
      </c>
      <c r="C18" s="40">
        <v>84</v>
      </c>
      <c r="D18" s="16" t="s">
        <v>10</v>
      </c>
      <c r="E18" s="26">
        <v>1442900</v>
      </c>
      <c r="F18" s="98">
        <v>1.6052</v>
      </c>
      <c r="G18" s="18">
        <f>ROUND(E18*F18,0)</f>
        <v>2316143</v>
      </c>
      <c r="H18" s="22" t="s">
        <v>130</v>
      </c>
      <c r="I18" s="47">
        <f t="shared" si="2"/>
        <v>1161043.8500000001</v>
      </c>
      <c r="J18" s="79">
        <v>0.50219999999999998</v>
      </c>
      <c r="K18" s="79">
        <v>1.0044</v>
      </c>
      <c r="L18" s="18">
        <v>96930.58</v>
      </c>
      <c r="M18" s="38">
        <v>96930.58</v>
      </c>
      <c r="N18" s="79">
        <v>0.50119999999999998</v>
      </c>
      <c r="O18" s="79">
        <v>1.0024</v>
      </c>
      <c r="P18" s="38">
        <f>ROUND(G18*N18/12,2)</f>
        <v>96737.57</v>
      </c>
      <c r="Q18" s="79">
        <v>0.50119999999999998</v>
      </c>
      <c r="R18" s="79">
        <v>1.0024</v>
      </c>
      <c r="S18" s="38">
        <f>ROUND(G18*Q18/12,2)</f>
        <v>96737.57</v>
      </c>
      <c r="T18" s="79">
        <v>0.50119999999999998</v>
      </c>
      <c r="U18" s="79">
        <v>1.0024</v>
      </c>
      <c r="V18" s="18">
        <f t="shared" si="3"/>
        <v>290212.71000000002</v>
      </c>
      <c r="W18" s="38">
        <f t="shared" si="4"/>
        <v>96737.57</v>
      </c>
      <c r="X18" s="79">
        <v>0.50119999999999998</v>
      </c>
      <c r="Y18" s="79">
        <v>1.0024</v>
      </c>
      <c r="Z18" s="18">
        <f t="shared" si="5"/>
        <v>580425.42000000004</v>
      </c>
      <c r="AA18" s="38">
        <f t="shared" si="6"/>
        <v>96737.57</v>
      </c>
    </row>
    <row r="19" spans="1:27" ht="15.75" customHeight="1" x14ac:dyDescent="0.25">
      <c r="A19" s="124" t="s">
        <v>143</v>
      </c>
      <c r="B19" s="125"/>
      <c r="C19" s="125"/>
      <c r="D19" s="126"/>
      <c r="E19" s="32"/>
      <c r="F19" s="99"/>
      <c r="G19" s="18"/>
      <c r="H19" s="22"/>
      <c r="I19" s="47"/>
      <c r="J19" s="79"/>
      <c r="K19" s="79"/>
      <c r="L19" s="18"/>
      <c r="M19" s="38"/>
      <c r="N19" s="79"/>
      <c r="O19" s="79"/>
      <c r="P19" s="38"/>
      <c r="Q19" s="79"/>
      <c r="R19" s="79"/>
      <c r="S19" s="38"/>
      <c r="T19" s="79"/>
      <c r="U19" s="79"/>
      <c r="V19" s="18"/>
      <c r="W19" s="38"/>
      <c r="X19" s="79"/>
      <c r="Y19" s="79"/>
      <c r="Z19" s="18"/>
      <c r="AA19" s="38"/>
    </row>
    <row r="20" spans="1:27" x14ac:dyDescent="0.25">
      <c r="A20" s="87">
        <v>5</v>
      </c>
      <c r="B20" s="10" t="s">
        <v>39</v>
      </c>
      <c r="C20" s="7">
        <v>139</v>
      </c>
      <c r="D20" s="16" t="s">
        <v>10</v>
      </c>
      <c r="E20" s="26">
        <v>1442900</v>
      </c>
      <c r="F20" s="99">
        <v>1.6052</v>
      </c>
      <c r="G20" s="18">
        <f t="shared" ref="G20:G23" si="7">ROUND(E20*F20,0)</f>
        <v>2316143</v>
      </c>
      <c r="H20" s="22" t="s">
        <v>130</v>
      </c>
      <c r="I20" s="47">
        <f t="shared" si="2"/>
        <v>1879453.53</v>
      </c>
      <c r="J20" s="79">
        <v>0.81100000000000005</v>
      </c>
      <c r="K20" s="79">
        <v>1.0012000000000001</v>
      </c>
      <c r="L20" s="18">
        <v>156532.66</v>
      </c>
      <c r="M20" s="38">
        <v>156532.66</v>
      </c>
      <c r="N20" s="79">
        <v>0.8115</v>
      </c>
      <c r="O20" s="79">
        <v>1.0018</v>
      </c>
      <c r="P20" s="38">
        <f>ROUND(G20*N20/12,2)</f>
        <v>156629.17000000001</v>
      </c>
      <c r="Q20" s="79">
        <v>0.8115</v>
      </c>
      <c r="R20" s="79">
        <v>1.0018</v>
      </c>
      <c r="S20" s="38">
        <f>ROUND(G20*Q20/12,2)</f>
        <v>156629.17000000001</v>
      </c>
      <c r="T20" s="79">
        <v>0.8115</v>
      </c>
      <c r="U20" s="79">
        <v>1.0018</v>
      </c>
      <c r="V20" s="18">
        <f t="shared" si="3"/>
        <v>469887.51</v>
      </c>
      <c r="W20" s="38">
        <f t="shared" si="4"/>
        <v>156629.17000000001</v>
      </c>
      <c r="X20" s="79">
        <v>0.8115</v>
      </c>
      <c r="Y20" s="79">
        <v>1.0018</v>
      </c>
      <c r="Z20" s="18">
        <f t="shared" si="5"/>
        <v>939775.02</v>
      </c>
      <c r="AA20" s="38">
        <f t="shared" ref="AA20:AA23" si="8">ROUND(G20*X20/12,2)</f>
        <v>156629.17000000001</v>
      </c>
    </row>
    <row r="21" spans="1:27" x14ac:dyDescent="0.25">
      <c r="A21" s="87">
        <v>6</v>
      </c>
      <c r="B21" s="10" t="s">
        <v>40</v>
      </c>
      <c r="C21" s="7">
        <v>164</v>
      </c>
      <c r="D21" s="16" t="s">
        <v>10</v>
      </c>
      <c r="E21" s="26">
        <v>1442900</v>
      </c>
      <c r="F21" s="99">
        <v>1.6052</v>
      </c>
      <c r="G21" s="18">
        <f t="shared" si="7"/>
        <v>2316143</v>
      </c>
      <c r="H21" s="22" t="s">
        <v>130</v>
      </c>
      <c r="I21" s="47">
        <f t="shared" si="2"/>
        <v>1652857.56</v>
      </c>
      <c r="J21" s="79">
        <v>0.42</v>
      </c>
      <c r="K21" s="79">
        <v>1</v>
      </c>
      <c r="L21" s="18">
        <v>81065.009999999995</v>
      </c>
      <c r="M21" s="38">
        <v>81065.009999999995</v>
      </c>
      <c r="N21" s="79">
        <v>0.42</v>
      </c>
      <c r="O21" s="79">
        <v>1</v>
      </c>
      <c r="P21" s="38">
        <f>ROUND(G21*N21/12,2)</f>
        <v>81065.009999999995</v>
      </c>
      <c r="Q21" s="79">
        <v>0.42</v>
      </c>
      <c r="R21" s="79">
        <v>1</v>
      </c>
      <c r="S21" s="38">
        <f>ROUND(G21*Q21/12,2)</f>
        <v>81065.009999999995</v>
      </c>
      <c r="T21" s="79">
        <v>0.8115</v>
      </c>
      <c r="U21" s="79">
        <v>1.0018</v>
      </c>
      <c r="V21" s="18">
        <f t="shared" si="3"/>
        <v>469887.51</v>
      </c>
      <c r="W21" s="38">
        <f t="shared" si="4"/>
        <v>156629.17000000001</v>
      </c>
      <c r="X21" s="79">
        <v>0.8115</v>
      </c>
      <c r="Y21" s="79">
        <v>1.0018</v>
      </c>
      <c r="Z21" s="18">
        <f t="shared" si="5"/>
        <v>939775.02</v>
      </c>
      <c r="AA21" s="38">
        <f t="shared" si="8"/>
        <v>156629.17000000001</v>
      </c>
    </row>
    <row r="22" spans="1:27" x14ac:dyDescent="0.25">
      <c r="A22" s="87">
        <v>7</v>
      </c>
      <c r="B22" s="10" t="s">
        <v>41</v>
      </c>
      <c r="C22" s="7">
        <v>102</v>
      </c>
      <c r="D22" s="16" t="s">
        <v>10</v>
      </c>
      <c r="E22" s="26">
        <v>1442900</v>
      </c>
      <c r="F22" s="99">
        <v>1.6052</v>
      </c>
      <c r="G22" s="18">
        <f t="shared" si="7"/>
        <v>2316143</v>
      </c>
      <c r="H22" s="22" t="s">
        <v>130</v>
      </c>
      <c r="I22" s="47">
        <f t="shared" si="2"/>
        <v>1878604.25</v>
      </c>
      <c r="J22" s="79">
        <v>0.81200000000000006</v>
      </c>
      <c r="K22" s="79">
        <v>1.0024999999999999</v>
      </c>
      <c r="L22" s="18">
        <v>156725.68</v>
      </c>
      <c r="M22" s="38">
        <v>156725.68</v>
      </c>
      <c r="N22" s="79">
        <v>0.81110000000000004</v>
      </c>
      <c r="O22" s="79">
        <v>1.0014000000000001</v>
      </c>
      <c r="P22" s="38">
        <f>ROUND(G22*N22/12,2)</f>
        <v>156551.97</v>
      </c>
      <c r="Q22" s="79">
        <v>0.81100000000000005</v>
      </c>
      <c r="R22" s="79">
        <v>1.0012000000000001</v>
      </c>
      <c r="S22" s="38">
        <f>ROUND(G22*Q22/12,2)</f>
        <v>156532.66</v>
      </c>
      <c r="T22" s="79">
        <v>0.81100000000000005</v>
      </c>
      <c r="U22" s="79">
        <v>1.0012000000000001</v>
      </c>
      <c r="V22" s="18">
        <f t="shared" si="3"/>
        <v>469597.98</v>
      </c>
      <c r="W22" s="38">
        <f t="shared" si="4"/>
        <v>156532.66</v>
      </c>
      <c r="X22" s="79">
        <v>0.81100000000000005</v>
      </c>
      <c r="Y22" s="79">
        <v>1.0012000000000001</v>
      </c>
      <c r="Z22" s="18">
        <f t="shared" si="5"/>
        <v>939195.96</v>
      </c>
      <c r="AA22" s="38">
        <f t="shared" si="8"/>
        <v>156532.66</v>
      </c>
    </row>
    <row r="23" spans="1:27" x14ac:dyDescent="0.25">
      <c r="A23" s="87">
        <v>8</v>
      </c>
      <c r="B23" s="10" t="s">
        <v>42</v>
      </c>
      <c r="C23" s="7">
        <v>195</v>
      </c>
      <c r="D23" s="16" t="s">
        <v>10</v>
      </c>
      <c r="E23" s="26">
        <v>1442900</v>
      </c>
      <c r="F23" s="99">
        <v>1.6052</v>
      </c>
      <c r="G23" s="18">
        <f t="shared" si="7"/>
        <v>2316143</v>
      </c>
      <c r="H23" s="22" t="s">
        <v>130</v>
      </c>
      <c r="I23" s="47">
        <f t="shared" si="2"/>
        <v>972780.11999999988</v>
      </c>
      <c r="J23" s="79">
        <v>0.42</v>
      </c>
      <c r="K23" s="79">
        <v>1</v>
      </c>
      <c r="L23" s="18">
        <v>81065.009999999995</v>
      </c>
      <c r="M23" s="38">
        <v>81065.009999999995</v>
      </c>
      <c r="N23" s="79">
        <v>0.42</v>
      </c>
      <c r="O23" s="79">
        <v>1</v>
      </c>
      <c r="P23" s="38">
        <f>ROUND(G23*N23/12,2)</f>
        <v>81065.009999999995</v>
      </c>
      <c r="Q23" s="79">
        <v>0.42</v>
      </c>
      <c r="R23" s="79">
        <v>1</v>
      </c>
      <c r="S23" s="38">
        <f>ROUND(G23*Q23/12,2)</f>
        <v>81065.009999999995</v>
      </c>
      <c r="T23" s="79">
        <v>0.42</v>
      </c>
      <c r="U23" s="79">
        <v>1</v>
      </c>
      <c r="V23" s="18">
        <f t="shared" si="3"/>
        <v>243195.03</v>
      </c>
      <c r="W23" s="38">
        <f t="shared" si="4"/>
        <v>81065.009999999995</v>
      </c>
      <c r="X23" s="79">
        <v>0.42</v>
      </c>
      <c r="Y23" s="79">
        <v>1</v>
      </c>
      <c r="Z23" s="18">
        <f t="shared" si="5"/>
        <v>486390.06</v>
      </c>
      <c r="AA23" s="38">
        <f t="shared" si="8"/>
        <v>81065.009999999995</v>
      </c>
    </row>
    <row r="24" spans="1:27" ht="15.75" customHeight="1" x14ac:dyDescent="0.25">
      <c r="A24" s="127" t="s">
        <v>104</v>
      </c>
      <c r="B24" s="128"/>
      <c r="C24" s="16">
        <f>SUM(C26:C46)</f>
        <v>3449</v>
      </c>
      <c r="D24" s="25"/>
      <c r="E24" s="33"/>
      <c r="F24" s="100"/>
      <c r="G24" s="28">
        <f>SUM(G26:G45)</f>
        <v>44006717</v>
      </c>
      <c r="H24" s="22"/>
      <c r="I24" s="48">
        <f>SUM(I26:I46)</f>
        <v>28336272.429999996</v>
      </c>
      <c r="J24" s="80"/>
      <c r="K24" s="80"/>
      <c r="L24" s="28">
        <f t="shared" ref="L24:M24" si="9">SUM(L26:L46)</f>
        <v>1926818.67</v>
      </c>
      <c r="M24" s="45">
        <f t="shared" si="9"/>
        <v>1926818.67</v>
      </c>
      <c r="N24" s="80"/>
      <c r="O24" s="80"/>
      <c r="P24" s="45">
        <f>SUM(P26:P46)</f>
        <v>1828286.0899999996</v>
      </c>
      <c r="Q24" s="80"/>
      <c r="R24" s="80"/>
      <c r="S24" s="45">
        <f>SUM(S26:S46)</f>
        <v>1828247.4799999997</v>
      </c>
      <c r="T24" s="80"/>
      <c r="U24" s="80"/>
      <c r="V24" s="28">
        <f t="shared" ref="V24:W24" si="10">SUM(V26:V46)</f>
        <v>6925672.8899999997</v>
      </c>
      <c r="W24" s="45">
        <f t="shared" si="10"/>
        <v>2308557.6300000004</v>
      </c>
      <c r="X24" s="80"/>
      <c r="Y24" s="80"/>
      <c r="Z24" s="45">
        <f>SUM(Z26:Z46)</f>
        <v>15827247.300000001</v>
      </c>
      <c r="AA24" s="45">
        <f>SUM(AA26:AA46)</f>
        <v>2637874.5499999998</v>
      </c>
    </row>
    <row r="25" spans="1:27" ht="15.75" customHeight="1" x14ac:dyDescent="0.25">
      <c r="A25" s="124" t="s">
        <v>3</v>
      </c>
      <c r="B25" s="125"/>
      <c r="C25" s="125"/>
      <c r="D25" s="126"/>
      <c r="E25" s="32"/>
      <c r="F25" s="99"/>
      <c r="G25" s="18"/>
      <c r="H25" s="22"/>
      <c r="I25" s="47"/>
      <c r="J25" s="79"/>
      <c r="K25" s="79"/>
      <c r="L25" s="18"/>
      <c r="M25" s="38"/>
      <c r="N25" s="79"/>
      <c r="O25" s="79"/>
      <c r="P25" s="38"/>
      <c r="Q25" s="79"/>
      <c r="R25" s="79"/>
      <c r="S25" s="38"/>
      <c r="T25" s="79"/>
      <c r="U25" s="79"/>
      <c r="V25" s="18"/>
      <c r="W25" s="38"/>
      <c r="X25" s="79"/>
      <c r="Y25" s="79"/>
      <c r="Z25" s="18"/>
      <c r="AA25" s="38"/>
    </row>
    <row r="26" spans="1:27" x14ac:dyDescent="0.25">
      <c r="A26" s="92">
        <v>9</v>
      </c>
      <c r="B26" s="24" t="s">
        <v>118</v>
      </c>
      <c r="C26" s="7">
        <v>35</v>
      </c>
      <c r="D26" s="16" t="s">
        <v>10</v>
      </c>
      <c r="E26" s="26">
        <v>1442900</v>
      </c>
      <c r="F26" s="99">
        <v>1.6052</v>
      </c>
      <c r="G26" s="18">
        <f t="shared" ref="G26" si="11">ROUND(E26*F26,0)</f>
        <v>2316143</v>
      </c>
      <c r="H26" s="22" t="s">
        <v>130</v>
      </c>
      <c r="I26" s="47">
        <f t="shared" ref="I26:I32" si="12">L26+P26+S26+V26+Z26</f>
        <v>1158361.02</v>
      </c>
      <c r="J26" s="79">
        <v>0.5</v>
      </c>
      <c r="K26" s="79">
        <v>1</v>
      </c>
      <c r="L26" s="18">
        <v>96505.96</v>
      </c>
      <c r="M26" s="38">
        <v>96505.96</v>
      </c>
      <c r="N26" s="79">
        <v>0.5</v>
      </c>
      <c r="O26" s="79">
        <v>1</v>
      </c>
      <c r="P26" s="38">
        <f t="shared" ref="P26:P32" si="13">ROUND(G26*N26/12,2)</f>
        <v>96505.96</v>
      </c>
      <c r="Q26" s="79">
        <v>0.5</v>
      </c>
      <c r="R26" s="79">
        <v>1</v>
      </c>
      <c r="S26" s="38">
        <f>ROUND(G26*Q26/12,2)</f>
        <v>96505.96</v>
      </c>
      <c r="T26" s="79">
        <v>0.50009999999999999</v>
      </c>
      <c r="U26" s="79">
        <v>1.0002</v>
      </c>
      <c r="V26" s="18">
        <f t="shared" ref="V26:V32" si="14">ROUND(W26*3,2)</f>
        <v>289575.78000000003</v>
      </c>
      <c r="W26" s="38">
        <f t="shared" ref="W26:W32" si="15">ROUND(G26*T26/12,2)</f>
        <v>96525.26</v>
      </c>
      <c r="X26" s="79">
        <v>0.50019999999999998</v>
      </c>
      <c r="Y26" s="79">
        <v>1.0004</v>
      </c>
      <c r="Z26" s="18">
        <f t="shared" ref="Z26:Z32" si="16">ROUND(AA26*6,2)</f>
        <v>579267.36</v>
      </c>
      <c r="AA26" s="38">
        <f t="shared" ref="AA26:AA32" si="17">ROUND(G26*X26/12,2)</f>
        <v>96544.56</v>
      </c>
    </row>
    <row r="27" spans="1:27" x14ac:dyDescent="0.25">
      <c r="A27" s="92">
        <v>10</v>
      </c>
      <c r="B27" s="24" t="s">
        <v>168</v>
      </c>
      <c r="C27" s="7">
        <v>54</v>
      </c>
      <c r="D27" s="16" t="s">
        <v>10</v>
      </c>
      <c r="E27" s="26">
        <v>1442900</v>
      </c>
      <c r="F27" s="99">
        <v>1.6052</v>
      </c>
      <c r="G27" s="18">
        <f t="shared" ref="G27:G30" si="18">ROUND(E27*F27,0)</f>
        <v>2316143</v>
      </c>
      <c r="H27" s="22" t="s">
        <v>130</v>
      </c>
      <c r="I27" s="47">
        <f t="shared" si="12"/>
        <v>869248.44</v>
      </c>
      <c r="J27" s="79"/>
      <c r="K27" s="79"/>
      <c r="L27" s="18"/>
      <c r="M27" s="38"/>
      <c r="N27" s="79"/>
      <c r="O27" s="79"/>
      <c r="P27" s="38"/>
      <c r="Q27" s="79"/>
      <c r="R27" s="79"/>
      <c r="S27" s="38"/>
      <c r="T27" s="79">
        <v>0.50039999999999996</v>
      </c>
      <c r="U27" s="79">
        <v>1.0006999999999999</v>
      </c>
      <c r="V27" s="18">
        <f t="shared" si="14"/>
        <v>289749.48</v>
      </c>
      <c r="W27" s="38">
        <f t="shared" ref="W27:W29" si="19">ROUND(G27*T27/12,2)</f>
        <v>96583.16</v>
      </c>
      <c r="X27" s="79">
        <v>0.50039999999999996</v>
      </c>
      <c r="Y27" s="79">
        <v>1.0006999999999999</v>
      </c>
      <c r="Z27" s="18">
        <f t="shared" si="16"/>
        <v>579498.96</v>
      </c>
      <c r="AA27" s="38">
        <f t="shared" si="17"/>
        <v>96583.16</v>
      </c>
    </row>
    <row r="28" spans="1:27" x14ac:dyDescent="0.25">
      <c r="A28" s="92">
        <v>11</v>
      </c>
      <c r="B28" s="24" t="s">
        <v>98</v>
      </c>
      <c r="C28" s="7">
        <v>56</v>
      </c>
      <c r="D28" s="16" t="s">
        <v>10</v>
      </c>
      <c r="E28" s="26">
        <v>1442900</v>
      </c>
      <c r="F28" s="99">
        <v>1.6052</v>
      </c>
      <c r="G28" s="18">
        <f t="shared" si="18"/>
        <v>2316143</v>
      </c>
      <c r="H28" s="22" t="s">
        <v>130</v>
      </c>
      <c r="I28" s="47">
        <f t="shared" si="12"/>
        <v>1158766.3199999998</v>
      </c>
      <c r="J28" s="79">
        <v>0.5</v>
      </c>
      <c r="K28" s="79">
        <v>1</v>
      </c>
      <c r="L28" s="18">
        <v>96505.96</v>
      </c>
      <c r="M28" s="38">
        <v>96505.96</v>
      </c>
      <c r="N28" s="79">
        <v>0.5</v>
      </c>
      <c r="O28" s="79">
        <v>1</v>
      </c>
      <c r="P28" s="38">
        <f t="shared" si="13"/>
        <v>96505.96</v>
      </c>
      <c r="Q28" s="79">
        <v>0.5</v>
      </c>
      <c r="R28" s="79">
        <v>1</v>
      </c>
      <c r="S28" s="38">
        <f>ROUND(G28*Q28/12,2)</f>
        <v>96505.96</v>
      </c>
      <c r="T28" s="79">
        <v>0.50039999999999996</v>
      </c>
      <c r="U28" s="79">
        <v>1.0006999999999999</v>
      </c>
      <c r="V28" s="18">
        <f t="shared" si="14"/>
        <v>289749.48</v>
      </c>
      <c r="W28" s="38">
        <f t="shared" si="19"/>
        <v>96583.16</v>
      </c>
      <c r="X28" s="79">
        <v>0.50039999999999996</v>
      </c>
      <c r="Y28" s="79">
        <v>1.0006999999999999</v>
      </c>
      <c r="Z28" s="18">
        <f t="shared" si="16"/>
        <v>579498.96</v>
      </c>
      <c r="AA28" s="38">
        <f t="shared" si="17"/>
        <v>96583.16</v>
      </c>
    </row>
    <row r="29" spans="1:27" x14ac:dyDescent="0.25">
      <c r="A29" s="92">
        <v>12</v>
      </c>
      <c r="B29" s="24" t="s">
        <v>169</v>
      </c>
      <c r="C29" s="7">
        <v>45</v>
      </c>
      <c r="D29" s="16" t="s">
        <v>10</v>
      </c>
      <c r="E29" s="26">
        <v>1442900</v>
      </c>
      <c r="F29" s="99">
        <v>1.6052</v>
      </c>
      <c r="G29" s="18">
        <f t="shared" si="18"/>
        <v>2316143</v>
      </c>
      <c r="H29" s="22" t="s">
        <v>130</v>
      </c>
      <c r="I29" s="47">
        <f t="shared" si="12"/>
        <v>869248.44</v>
      </c>
      <c r="J29" s="79"/>
      <c r="K29" s="79"/>
      <c r="L29" s="18"/>
      <c r="M29" s="38"/>
      <c r="N29" s="79"/>
      <c r="O29" s="79"/>
      <c r="P29" s="38"/>
      <c r="Q29" s="79"/>
      <c r="R29" s="79"/>
      <c r="S29" s="38"/>
      <c r="T29" s="79">
        <v>0.50039999999999996</v>
      </c>
      <c r="U29" s="79">
        <v>1.0006999999999999</v>
      </c>
      <c r="V29" s="18">
        <f t="shared" si="14"/>
        <v>289749.48</v>
      </c>
      <c r="W29" s="38">
        <f t="shared" si="19"/>
        <v>96583.16</v>
      </c>
      <c r="X29" s="79">
        <v>0.50039999999999996</v>
      </c>
      <c r="Y29" s="79">
        <v>1.0006999999999999</v>
      </c>
      <c r="Z29" s="18">
        <f t="shared" si="16"/>
        <v>579498.96</v>
      </c>
      <c r="AA29" s="38">
        <f t="shared" si="17"/>
        <v>96583.16</v>
      </c>
    </row>
    <row r="30" spans="1:27" x14ac:dyDescent="0.25">
      <c r="A30" s="92">
        <v>13</v>
      </c>
      <c r="B30" s="24" t="s">
        <v>152</v>
      </c>
      <c r="C30" s="7">
        <v>54</v>
      </c>
      <c r="D30" s="16" t="s">
        <v>10</v>
      </c>
      <c r="E30" s="26">
        <v>1442900</v>
      </c>
      <c r="F30" s="99">
        <v>1.6052</v>
      </c>
      <c r="G30" s="18">
        <f t="shared" si="18"/>
        <v>2316143</v>
      </c>
      <c r="H30" s="22" t="s">
        <v>130</v>
      </c>
      <c r="I30" s="47">
        <f t="shared" si="12"/>
        <v>676583.98</v>
      </c>
      <c r="J30" s="79">
        <v>0.5</v>
      </c>
      <c r="K30" s="79">
        <v>1</v>
      </c>
      <c r="L30" s="18">
        <v>96505.96</v>
      </c>
      <c r="M30" s="38">
        <v>96505.96</v>
      </c>
      <c r="N30" s="79"/>
      <c r="O30" s="79"/>
      <c r="P30" s="38"/>
      <c r="Q30" s="79"/>
      <c r="R30" s="79"/>
      <c r="S30" s="38"/>
      <c r="T30" s="79"/>
      <c r="U30" s="79"/>
      <c r="V30" s="18"/>
      <c r="W30" s="38"/>
      <c r="X30" s="79">
        <v>0.50090000000000001</v>
      </c>
      <c r="Y30" s="79">
        <v>1.0017</v>
      </c>
      <c r="Z30" s="18">
        <f t="shared" si="16"/>
        <v>580078.02</v>
      </c>
      <c r="AA30" s="38">
        <f t="shared" si="17"/>
        <v>96679.67</v>
      </c>
    </row>
    <row r="31" spans="1:27" ht="31.5" x14ac:dyDescent="0.25">
      <c r="A31" s="92">
        <v>14</v>
      </c>
      <c r="B31" s="24" t="s">
        <v>101</v>
      </c>
      <c r="C31" s="7">
        <v>51</v>
      </c>
      <c r="D31" s="16" t="s">
        <v>10</v>
      </c>
      <c r="E31" s="26">
        <v>1442900</v>
      </c>
      <c r="F31" s="99">
        <v>1.6052</v>
      </c>
      <c r="G31" s="18">
        <f t="shared" ref="G31:G32" si="20">ROUND(E31*F31,0)</f>
        <v>2316143</v>
      </c>
      <c r="H31" s="22" t="s">
        <v>130</v>
      </c>
      <c r="I31" s="47">
        <f t="shared" si="12"/>
        <v>1158071.52</v>
      </c>
      <c r="J31" s="79">
        <v>0.5</v>
      </c>
      <c r="K31" s="79">
        <v>1</v>
      </c>
      <c r="L31" s="18">
        <v>96505.96</v>
      </c>
      <c r="M31" s="38">
        <v>96505.96</v>
      </c>
      <c r="N31" s="79">
        <v>0.5</v>
      </c>
      <c r="O31" s="79">
        <v>1</v>
      </c>
      <c r="P31" s="38">
        <f t="shared" si="13"/>
        <v>96505.96</v>
      </c>
      <c r="Q31" s="79">
        <v>0.5</v>
      </c>
      <c r="R31" s="79">
        <v>1</v>
      </c>
      <c r="S31" s="38">
        <f>ROUND(G31*Q31/12,2)</f>
        <v>96505.96</v>
      </c>
      <c r="T31" s="79">
        <v>0.5</v>
      </c>
      <c r="U31" s="79">
        <v>1</v>
      </c>
      <c r="V31" s="18">
        <f t="shared" si="14"/>
        <v>289517.88</v>
      </c>
      <c r="W31" s="38">
        <f t="shared" si="15"/>
        <v>96505.96</v>
      </c>
      <c r="X31" s="79">
        <v>0.5</v>
      </c>
      <c r="Y31" s="79">
        <v>1</v>
      </c>
      <c r="Z31" s="18">
        <f t="shared" si="16"/>
        <v>579035.76</v>
      </c>
      <c r="AA31" s="38">
        <f t="shared" si="17"/>
        <v>96505.96</v>
      </c>
    </row>
    <row r="32" spans="1:27" x14ac:dyDescent="0.25">
      <c r="A32" s="92">
        <v>15</v>
      </c>
      <c r="B32" s="24" t="s">
        <v>102</v>
      </c>
      <c r="C32" s="7">
        <v>84</v>
      </c>
      <c r="D32" s="16" t="s">
        <v>10</v>
      </c>
      <c r="E32" s="26">
        <v>1442900</v>
      </c>
      <c r="F32" s="99">
        <v>1.6052</v>
      </c>
      <c r="G32" s="18">
        <f t="shared" si="20"/>
        <v>2316143</v>
      </c>
      <c r="H32" s="22" t="s">
        <v>130</v>
      </c>
      <c r="I32" s="47">
        <f t="shared" si="12"/>
        <v>1160792.9500000002</v>
      </c>
      <c r="J32" s="79">
        <v>0.502</v>
      </c>
      <c r="K32" s="79">
        <v>1.004</v>
      </c>
      <c r="L32" s="18">
        <v>96891.98</v>
      </c>
      <c r="M32" s="38">
        <v>96891.98</v>
      </c>
      <c r="N32" s="79">
        <v>0.50109999999999999</v>
      </c>
      <c r="O32" s="79">
        <v>1.0022</v>
      </c>
      <c r="P32" s="38">
        <f t="shared" si="13"/>
        <v>96718.27</v>
      </c>
      <c r="Q32" s="79">
        <v>0.50109999999999999</v>
      </c>
      <c r="R32" s="79">
        <v>1.0022</v>
      </c>
      <c r="S32" s="38">
        <f>ROUND(G32*Q32/12,2)</f>
        <v>96718.27</v>
      </c>
      <c r="T32" s="79">
        <v>0.50109999999999999</v>
      </c>
      <c r="U32" s="79">
        <v>1.0022</v>
      </c>
      <c r="V32" s="18">
        <f t="shared" si="14"/>
        <v>290154.81</v>
      </c>
      <c r="W32" s="38">
        <f t="shared" si="15"/>
        <v>96718.27</v>
      </c>
      <c r="X32" s="79">
        <v>0.50109999999999999</v>
      </c>
      <c r="Y32" s="79">
        <v>1.0022</v>
      </c>
      <c r="Z32" s="18">
        <f t="shared" si="16"/>
        <v>580309.62</v>
      </c>
      <c r="AA32" s="38">
        <f t="shared" si="17"/>
        <v>96718.27</v>
      </c>
    </row>
    <row r="33" spans="1:27" ht="15.75" customHeight="1" x14ac:dyDescent="0.25">
      <c r="A33" s="124" t="s">
        <v>143</v>
      </c>
      <c r="B33" s="125"/>
      <c r="C33" s="125"/>
      <c r="D33" s="126"/>
      <c r="E33" s="32"/>
      <c r="F33" s="99"/>
      <c r="G33" s="18"/>
      <c r="H33" s="22"/>
      <c r="I33" s="47"/>
      <c r="J33" s="79"/>
      <c r="K33" s="79"/>
      <c r="L33" s="18"/>
      <c r="M33" s="38"/>
      <c r="N33" s="79"/>
      <c r="O33" s="79"/>
      <c r="P33" s="38"/>
      <c r="Q33" s="79"/>
      <c r="R33" s="79"/>
      <c r="S33" s="38"/>
      <c r="T33" s="79"/>
      <c r="U33" s="79"/>
      <c r="V33" s="18"/>
      <c r="W33" s="38"/>
      <c r="X33" s="79"/>
      <c r="Y33" s="79"/>
      <c r="Z33" s="18"/>
      <c r="AA33" s="38"/>
    </row>
    <row r="34" spans="1:27" x14ac:dyDescent="0.25">
      <c r="A34" s="92">
        <v>16</v>
      </c>
      <c r="B34" s="24" t="s">
        <v>91</v>
      </c>
      <c r="C34" s="7">
        <v>350</v>
      </c>
      <c r="D34" s="16" t="s">
        <v>10</v>
      </c>
      <c r="E34" s="26">
        <v>1442900</v>
      </c>
      <c r="F34" s="99">
        <v>1.6052</v>
      </c>
      <c r="G34" s="18">
        <f t="shared" ref="G34:G45" si="21">ROUND(E34*F34,0)</f>
        <v>2316143</v>
      </c>
      <c r="H34" s="22" t="s">
        <v>130</v>
      </c>
      <c r="I34" s="47">
        <f t="shared" ref="I34:I45" si="22">L34+P34+S34+V34+Z34</f>
        <v>1887038.8599999999</v>
      </c>
      <c r="J34" s="79">
        <v>0.81830000000000003</v>
      </c>
      <c r="K34" s="79">
        <v>1.0102</v>
      </c>
      <c r="L34" s="18">
        <v>157941.65</v>
      </c>
      <c r="M34" s="38">
        <v>157941.65</v>
      </c>
      <c r="N34" s="79">
        <v>0.8145</v>
      </c>
      <c r="O34" s="79">
        <v>1.0055000000000001</v>
      </c>
      <c r="P34" s="38">
        <f t="shared" ref="P34:P45" si="23">ROUND(G34*N34/12,2)</f>
        <v>157208.21</v>
      </c>
      <c r="Q34" s="79">
        <v>0.81440000000000001</v>
      </c>
      <c r="R34" s="79">
        <v>1.0054000000000001</v>
      </c>
      <c r="S34" s="38">
        <f t="shared" ref="S34:S45" si="24">ROUND(G34*Q34/12,2)</f>
        <v>157188.9</v>
      </c>
      <c r="T34" s="79">
        <v>0.81440000000000001</v>
      </c>
      <c r="U34" s="79">
        <v>1.0054000000000001</v>
      </c>
      <c r="V34" s="18">
        <f t="shared" ref="V34:V45" si="25">ROUND(W34*3,2)</f>
        <v>471566.7</v>
      </c>
      <c r="W34" s="38">
        <f t="shared" ref="W34:W45" si="26">ROUND(G34*T34/12,2)</f>
        <v>157188.9</v>
      </c>
      <c r="X34" s="79">
        <v>0.81440000000000001</v>
      </c>
      <c r="Y34" s="79">
        <v>1.0054000000000001</v>
      </c>
      <c r="Z34" s="18">
        <f t="shared" ref="Z34:Z46" si="27">ROUND(AA34*6,2)</f>
        <v>943133.4</v>
      </c>
      <c r="AA34" s="38">
        <f t="shared" ref="AA34:AA45" si="28">ROUND(G34*X34/12,2)</f>
        <v>157188.9</v>
      </c>
    </row>
    <row r="35" spans="1:27" x14ac:dyDescent="0.25">
      <c r="A35" s="92">
        <v>17</v>
      </c>
      <c r="B35" s="24" t="s">
        <v>119</v>
      </c>
      <c r="C35" s="7">
        <v>257</v>
      </c>
      <c r="D35" s="16" t="s">
        <v>10</v>
      </c>
      <c r="E35" s="26">
        <v>1442900</v>
      </c>
      <c r="F35" s="99">
        <v>1.6052</v>
      </c>
      <c r="G35" s="18">
        <f t="shared" si="21"/>
        <v>2316143</v>
      </c>
      <c r="H35" s="22" t="s">
        <v>130</v>
      </c>
      <c r="I35" s="47">
        <f t="shared" si="22"/>
        <v>1878777.98</v>
      </c>
      <c r="J35" s="79">
        <v>0.81020000000000003</v>
      </c>
      <c r="K35" s="79">
        <v>1.0002</v>
      </c>
      <c r="L35" s="18">
        <v>156378.25</v>
      </c>
      <c r="M35" s="38">
        <v>156378.25</v>
      </c>
      <c r="N35" s="79">
        <v>0.81010000000000004</v>
      </c>
      <c r="O35" s="79">
        <v>1.0001</v>
      </c>
      <c r="P35" s="38">
        <f t="shared" si="23"/>
        <v>156358.95000000001</v>
      </c>
      <c r="Q35" s="79">
        <v>0.81020000000000003</v>
      </c>
      <c r="R35" s="79">
        <v>1.0002</v>
      </c>
      <c r="S35" s="38">
        <f t="shared" si="24"/>
        <v>156378.25</v>
      </c>
      <c r="T35" s="79">
        <v>0.81130000000000002</v>
      </c>
      <c r="U35" s="79">
        <v>1.0016</v>
      </c>
      <c r="V35" s="18">
        <f t="shared" si="25"/>
        <v>469771.71</v>
      </c>
      <c r="W35" s="38">
        <f t="shared" si="26"/>
        <v>156590.57</v>
      </c>
      <c r="X35" s="79">
        <v>0.81159999999999999</v>
      </c>
      <c r="Y35" s="79">
        <v>1.002</v>
      </c>
      <c r="Z35" s="18">
        <f t="shared" si="27"/>
        <v>939890.82</v>
      </c>
      <c r="AA35" s="38">
        <f t="shared" si="28"/>
        <v>156648.47</v>
      </c>
    </row>
    <row r="36" spans="1:27" x14ac:dyDescent="0.25">
      <c r="A36" s="92">
        <v>18</v>
      </c>
      <c r="B36" s="24" t="s">
        <v>93</v>
      </c>
      <c r="C36" s="7">
        <v>173</v>
      </c>
      <c r="D36" s="16" t="s">
        <v>10</v>
      </c>
      <c r="E36" s="26">
        <v>1442900</v>
      </c>
      <c r="F36" s="99">
        <v>1.6052</v>
      </c>
      <c r="G36" s="18">
        <f t="shared" si="21"/>
        <v>2316143</v>
      </c>
      <c r="H36" s="22" t="s">
        <v>130</v>
      </c>
      <c r="I36" s="47">
        <f t="shared" si="22"/>
        <v>1880843.28</v>
      </c>
      <c r="J36" s="79">
        <v>0.81369999999999998</v>
      </c>
      <c r="K36" s="79">
        <v>1.0045999999999999</v>
      </c>
      <c r="L36" s="18">
        <v>157053.79999999999</v>
      </c>
      <c r="M36" s="38">
        <v>157053.79999999999</v>
      </c>
      <c r="N36" s="79">
        <v>0.81200000000000006</v>
      </c>
      <c r="O36" s="79">
        <v>1.0024999999999999</v>
      </c>
      <c r="P36" s="38">
        <f t="shared" si="23"/>
        <v>156725.68</v>
      </c>
      <c r="Q36" s="79">
        <v>0.81189999999999996</v>
      </c>
      <c r="R36" s="79">
        <v>1.0024</v>
      </c>
      <c r="S36" s="38">
        <f t="shared" si="24"/>
        <v>156706.38</v>
      </c>
      <c r="T36" s="79">
        <v>0.81189999999999996</v>
      </c>
      <c r="U36" s="79">
        <v>1.0024</v>
      </c>
      <c r="V36" s="18">
        <f t="shared" si="25"/>
        <v>470119.14</v>
      </c>
      <c r="W36" s="38">
        <f t="shared" si="26"/>
        <v>156706.38</v>
      </c>
      <c r="X36" s="79">
        <v>0.81189999999999996</v>
      </c>
      <c r="Y36" s="79">
        <v>1.0024</v>
      </c>
      <c r="Z36" s="18">
        <f t="shared" si="27"/>
        <v>940238.28</v>
      </c>
      <c r="AA36" s="38">
        <f t="shared" si="28"/>
        <v>156706.38</v>
      </c>
    </row>
    <row r="37" spans="1:27" x14ac:dyDescent="0.25">
      <c r="A37" s="92">
        <v>19</v>
      </c>
      <c r="B37" s="24" t="s">
        <v>100</v>
      </c>
      <c r="C37" s="7">
        <v>337</v>
      </c>
      <c r="D37" s="16" t="s">
        <v>10</v>
      </c>
      <c r="E37" s="26">
        <v>1442900</v>
      </c>
      <c r="F37" s="99">
        <v>1.6052</v>
      </c>
      <c r="G37" s="18">
        <f t="shared" si="21"/>
        <v>2316143</v>
      </c>
      <c r="H37" s="22" t="s">
        <v>130</v>
      </c>
      <c r="I37" s="47">
        <f t="shared" si="22"/>
        <v>1883275.1800000002</v>
      </c>
      <c r="J37" s="79">
        <v>0.81020000000000003</v>
      </c>
      <c r="K37" s="79">
        <v>1.0002</v>
      </c>
      <c r="L37" s="18">
        <v>156378.25</v>
      </c>
      <c r="M37" s="38">
        <v>156378.25</v>
      </c>
      <c r="N37" s="79">
        <v>0.81010000000000004</v>
      </c>
      <c r="O37" s="79">
        <v>1.0001</v>
      </c>
      <c r="P37" s="38">
        <f t="shared" si="23"/>
        <v>156358.95000000001</v>
      </c>
      <c r="Q37" s="79">
        <v>0.81010000000000004</v>
      </c>
      <c r="R37" s="79">
        <v>1.0001</v>
      </c>
      <c r="S37" s="38">
        <f t="shared" si="24"/>
        <v>156358.95000000001</v>
      </c>
      <c r="T37" s="79">
        <v>0.81310000000000004</v>
      </c>
      <c r="U37" s="79">
        <v>1.0038</v>
      </c>
      <c r="V37" s="18">
        <f t="shared" si="25"/>
        <v>470813.97</v>
      </c>
      <c r="W37" s="38">
        <f t="shared" si="26"/>
        <v>156937.99</v>
      </c>
      <c r="X37" s="79">
        <v>0.81459999999999999</v>
      </c>
      <c r="Y37" s="79">
        <v>1.0057</v>
      </c>
      <c r="Z37" s="18">
        <f t="shared" si="27"/>
        <v>943365.06</v>
      </c>
      <c r="AA37" s="38">
        <f t="shared" si="28"/>
        <v>157227.51</v>
      </c>
    </row>
    <row r="38" spans="1:27" x14ac:dyDescent="0.25">
      <c r="A38" s="92">
        <v>20</v>
      </c>
      <c r="B38" s="24" t="s">
        <v>97</v>
      </c>
      <c r="C38" s="7">
        <v>191</v>
      </c>
      <c r="D38" s="16" t="s">
        <v>10</v>
      </c>
      <c r="E38" s="26">
        <v>1442900</v>
      </c>
      <c r="F38" s="99">
        <v>1.6052</v>
      </c>
      <c r="G38" s="18">
        <f t="shared" si="21"/>
        <v>2316143</v>
      </c>
      <c r="H38" s="22" t="s">
        <v>130</v>
      </c>
      <c r="I38" s="47">
        <f t="shared" si="22"/>
        <v>1535795.82</v>
      </c>
      <c r="J38" s="79">
        <v>0.61339999999999995</v>
      </c>
      <c r="K38" s="79">
        <v>1.0055000000000001</v>
      </c>
      <c r="L38" s="18">
        <v>118393.51</v>
      </c>
      <c r="M38" s="38">
        <v>118393.51</v>
      </c>
      <c r="N38" s="79">
        <v>0.61180000000000001</v>
      </c>
      <c r="O38" s="79">
        <v>1.0029999999999999</v>
      </c>
      <c r="P38" s="38">
        <f t="shared" si="23"/>
        <v>118084.69</v>
      </c>
      <c r="Q38" s="79">
        <v>0.61180000000000001</v>
      </c>
      <c r="R38" s="79">
        <v>1.0029999999999999</v>
      </c>
      <c r="S38" s="38">
        <f t="shared" si="24"/>
        <v>118084.69</v>
      </c>
      <c r="T38" s="79">
        <v>0.42</v>
      </c>
      <c r="U38" s="79">
        <v>1</v>
      </c>
      <c r="V38" s="18">
        <f t="shared" si="25"/>
        <v>243195.03</v>
      </c>
      <c r="W38" s="38">
        <f t="shared" si="26"/>
        <v>81065.009999999995</v>
      </c>
      <c r="X38" s="79">
        <v>0.81</v>
      </c>
      <c r="Y38" s="79">
        <v>1</v>
      </c>
      <c r="Z38" s="18">
        <f t="shared" si="27"/>
        <v>938037.9</v>
      </c>
      <c r="AA38" s="38">
        <f t="shared" si="28"/>
        <v>156339.65</v>
      </c>
    </row>
    <row r="39" spans="1:27" x14ac:dyDescent="0.25">
      <c r="A39" s="92">
        <v>21</v>
      </c>
      <c r="B39" s="24" t="s">
        <v>94</v>
      </c>
      <c r="C39" s="7">
        <v>268</v>
      </c>
      <c r="D39" s="16" t="s">
        <v>10</v>
      </c>
      <c r="E39" s="26">
        <v>1442900</v>
      </c>
      <c r="F39" s="99">
        <v>1.6052</v>
      </c>
      <c r="G39" s="18">
        <f t="shared" si="21"/>
        <v>2316143</v>
      </c>
      <c r="H39" s="22" t="s">
        <v>130</v>
      </c>
      <c r="I39" s="47">
        <f t="shared" si="22"/>
        <v>1419525.4300000002</v>
      </c>
      <c r="J39" s="79">
        <v>0.6149</v>
      </c>
      <c r="K39" s="79">
        <v>1.008</v>
      </c>
      <c r="L39" s="18">
        <v>118683.03</v>
      </c>
      <c r="M39" s="38">
        <v>118683.03</v>
      </c>
      <c r="N39" s="79">
        <v>0.61270000000000002</v>
      </c>
      <c r="O39" s="79">
        <v>1.0044</v>
      </c>
      <c r="P39" s="38">
        <f t="shared" si="23"/>
        <v>118258.4</v>
      </c>
      <c r="Q39" s="79">
        <v>0.61270000000000002</v>
      </c>
      <c r="R39" s="79">
        <v>1.0044</v>
      </c>
      <c r="S39" s="38">
        <f t="shared" si="24"/>
        <v>118258.4</v>
      </c>
      <c r="T39" s="79">
        <v>0.61270000000000002</v>
      </c>
      <c r="U39" s="79">
        <v>1.0044</v>
      </c>
      <c r="V39" s="18">
        <f t="shared" si="25"/>
        <v>354775.2</v>
      </c>
      <c r="W39" s="38">
        <f t="shared" si="26"/>
        <v>118258.4</v>
      </c>
      <c r="X39" s="79">
        <v>0.61270000000000002</v>
      </c>
      <c r="Y39" s="79">
        <v>1.0044999999999999</v>
      </c>
      <c r="Z39" s="18">
        <f t="shared" si="27"/>
        <v>709550.4</v>
      </c>
      <c r="AA39" s="38">
        <f t="shared" si="28"/>
        <v>118258.4</v>
      </c>
    </row>
    <row r="40" spans="1:27" x14ac:dyDescent="0.25">
      <c r="A40" s="92">
        <v>22</v>
      </c>
      <c r="B40" s="24" t="s">
        <v>95</v>
      </c>
      <c r="C40" s="7">
        <v>139</v>
      </c>
      <c r="D40" s="16" t="s">
        <v>10</v>
      </c>
      <c r="E40" s="26">
        <v>1442900</v>
      </c>
      <c r="F40" s="99">
        <v>1.6052</v>
      </c>
      <c r="G40" s="18">
        <f t="shared" si="21"/>
        <v>2316143</v>
      </c>
      <c r="H40" s="22" t="s">
        <v>130</v>
      </c>
      <c r="I40" s="47">
        <f t="shared" si="22"/>
        <v>1698080.2200000002</v>
      </c>
      <c r="J40" s="79">
        <v>0.5</v>
      </c>
      <c r="K40" s="79">
        <v>1</v>
      </c>
      <c r="L40" s="18">
        <v>96505.96</v>
      </c>
      <c r="M40" s="38">
        <v>96505.96</v>
      </c>
      <c r="N40" s="79">
        <v>0.5</v>
      </c>
      <c r="O40" s="79">
        <v>1</v>
      </c>
      <c r="P40" s="38">
        <f t="shared" si="23"/>
        <v>96505.96</v>
      </c>
      <c r="Q40" s="79">
        <v>0.5</v>
      </c>
      <c r="R40" s="79">
        <v>1</v>
      </c>
      <c r="S40" s="38">
        <f t="shared" si="24"/>
        <v>96505.96</v>
      </c>
      <c r="T40" s="79">
        <v>0.81079999999999997</v>
      </c>
      <c r="U40" s="79">
        <v>1.0009999999999999</v>
      </c>
      <c r="V40" s="18">
        <f t="shared" si="25"/>
        <v>469482.18</v>
      </c>
      <c r="W40" s="38">
        <f t="shared" si="26"/>
        <v>156494.06</v>
      </c>
      <c r="X40" s="79">
        <v>0.81089999999999995</v>
      </c>
      <c r="Y40" s="79">
        <v>1.0011000000000001</v>
      </c>
      <c r="Z40" s="18">
        <f t="shared" si="27"/>
        <v>939080.16</v>
      </c>
      <c r="AA40" s="38">
        <f t="shared" si="28"/>
        <v>156513.35999999999</v>
      </c>
    </row>
    <row r="41" spans="1:27" x14ac:dyDescent="0.25">
      <c r="A41" s="92">
        <v>23</v>
      </c>
      <c r="B41" s="24" t="s">
        <v>99</v>
      </c>
      <c r="C41" s="7">
        <v>265</v>
      </c>
      <c r="D41" s="16" t="s">
        <v>10</v>
      </c>
      <c r="E41" s="26">
        <v>1442900</v>
      </c>
      <c r="F41" s="99">
        <v>1.6052</v>
      </c>
      <c r="G41" s="18">
        <f t="shared" si="21"/>
        <v>2316143</v>
      </c>
      <c r="H41" s="22" t="s">
        <v>130</v>
      </c>
      <c r="I41" s="47">
        <f t="shared" si="22"/>
        <v>1355406.87</v>
      </c>
      <c r="J41" s="79">
        <v>0.5</v>
      </c>
      <c r="K41" s="79">
        <v>1</v>
      </c>
      <c r="L41" s="18">
        <v>96505.96</v>
      </c>
      <c r="M41" s="38">
        <v>96505.96</v>
      </c>
      <c r="N41" s="79">
        <v>0.5</v>
      </c>
      <c r="O41" s="79">
        <v>1</v>
      </c>
      <c r="P41" s="38">
        <f t="shared" si="23"/>
        <v>96505.96</v>
      </c>
      <c r="Q41" s="79">
        <v>0.5</v>
      </c>
      <c r="R41" s="79">
        <v>1</v>
      </c>
      <c r="S41" s="38">
        <f t="shared" si="24"/>
        <v>96505.96</v>
      </c>
      <c r="T41" s="79">
        <v>0.61360000000000003</v>
      </c>
      <c r="U41" s="79">
        <v>1.0059</v>
      </c>
      <c r="V41" s="18">
        <f t="shared" si="25"/>
        <v>355296.33</v>
      </c>
      <c r="W41" s="38">
        <f t="shared" si="26"/>
        <v>118432.11</v>
      </c>
      <c r="X41" s="79">
        <v>0.61360000000000003</v>
      </c>
      <c r="Y41" s="79">
        <v>1.0059</v>
      </c>
      <c r="Z41" s="18">
        <f t="shared" si="27"/>
        <v>710592.66</v>
      </c>
      <c r="AA41" s="38">
        <f t="shared" si="28"/>
        <v>118432.11</v>
      </c>
    </row>
    <row r="42" spans="1:27" ht="31.5" x14ac:dyDescent="0.25">
      <c r="A42" s="92">
        <v>24</v>
      </c>
      <c r="B42" s="24" t="s">
        <v>96</v>
      </c>
      <c r="C42" s="7">
        <v>150</v>
      </c>
      <c r="D42" s="16" t="s">
        <v>10</v>
      </c>
      <c r="E42" s="26">
        <v>1442900</v>
      </c>
      <c r="F42" s="99">
        <v>1.6052</v>
      </c>
      <c r="G42" s="18">
        <f t="shared" si="21"/>
        <v>2316143</v>
      </c>
      <c r="H42" s="22" t="s">
        <v>130</v>
      </c>
      <c r="I42" s="47">
        <f t="shared" si="22"/>
        <v>1698833.0100000002</v>
      </c>
      <c r="J42" s="79">
        <v>0.5</v>
      </c>
      <c r="K42" s="79">
        <v>1</v>
      </c>
      <c r="L42" s="18">
        <v>96505.96</v>
      </c>
      <c r="M42" s="38">
        <v>96505.96</v>
      </c>
      <c r="N42" s="79">
        <v>0.5</v>
      </c>
      <c r="O42" s="79">
        <v>1</v>
      </c>
      <c r="P42" s="38">
        <f t="shared" si="23"/>
        <v>96505.96</v>
      </c>
      <c r="Q42" s="79">
        <v>0.5</v>
      </c>
      <c r="R42" s="79">
        <v>1</v>
      </c>
      <c r="S42" s="38">
        <f t="shared" si="24"/>
        <v>96505.96</v>
      </c>
      <c r="T42" s="79">
        <v>0.81130000000000002</v>
      </c>
      <c r="U42" s="79">
        <v>1.0016</v>
      </c>
      <c r="V42" s="18">
        <f t="shared" si="25"/>
        <v>469771.71</v>
      </c>
      <c r="W42" s="38">
        <f t="shared" si="26"/>
        <v>156590.57</v>
      </c>
      <c r="X42" s="79">
        <v>0.81130000000000002</v>
      </c>
      <c r="Y42" s="79">
        <v>1.0016</v>
      </c>
      <c r="Z42" s="18">
        <f t="shared" si="27"/>
        <v>939543.42</v>
      </c>
      <c r="AA42" s="38">
        <f t="shared" si="28"/>
        <v>156590.57</v>
      </c>
    </row>
    <row r="43" spans="1:27" x14ac:dyDescent="0.25">
      <c r="A43" s="92">
        <v>25</v>
      </c>
      <c r="B43" s="24" t="s">
        <v>90</v>
      </c>
      <c r="C43" s="7">
        <v>322</v>
      </c>
      <c r="D43" s="16" t="s">
        <v>10</v>
      </c>
      <c r="E43" s="26">
        <v>1442900</v>
      </c>
      <c r="F43" s="99">
        <v>1.6052</v>
      </c>
      <c r="G43" s="18">
        <f t="shared" si="21"/>
        <v>2316143</v>
      </c>
      <c r="H43" s="22" t="s">
        <v>130</v>
      </c>
      <c r="I43" s="47">
        <f t="shared" si="22"/>
        <v>1704854.9700000002</v>
      </c>
      <c r="J43" s="79">
        <v>0.5</v>
      </c>
      <c r="K43" s="79">
        <v>1</v>
      </c>
      <c r="L43" s="18">
        <v>96505.96</v>
      </c>
      <c r="M43" s="38">
        <v>96505.96</v>
      </c>
      <c r="N43" s="79">
        <v>0.5</v>
      </c>
      <c r="O43" s="79">
        <v>1</v>
      </c>
      <c r="P43" s="38">
        <f t="shared" si="23"/>
        <v>96505.96</v>
      </c>
      <c r="Q43" s="79">
        <v>0.5</v>
      </c>
      <c r="R43" s="79">
        <v>1</v>
      </c>
      <c r="S43" s="38">
        <f t="shared" si="24"/>
        <v>96505.96</v>
      </c>
      <c r="T43" s="79">
        <v>0.81469999999999998</v>
      </c>
      <c r="U43" s="79">
        <v>1.0058</v>
      </c>
      <c r="V43" s="18">
        <f t="shared" si="25"/>
        <v>471740.43</v>
      </c>
      <c r="W43" s="38">
        <f t="shared" si="26"/>
        <v>157246.81</v>
      </c>
      <c r="X43" s="79">
        <v>0.81479999999999997</v>
      </c>
      <c r="Y43" s="79">
        <v>1.0059</v>
      </c>
      <c r="Z43" s="18">
        <f t="shared" si="27"/>
        <v>943596.66</v>
      </c>
      <c r="AA43" s="38">
        <f t="shared" si="28"/>
        <v>157266.10999999999</v>
      </c>
    </row>
    <row r="44" spans="1:27" x14ac:dyDescent="0.25">
      <c r="A44" s="92">
        <v>26</v>
      </c>
      <c r="B44" s="24" t="s">
        <v>92</v>
      </c>
      <c r="C44" s="7">
        <v>206</v>
      </c>
      <c r="D44" s="16" t="s">
        <v>10</v>
      </c>
      <c r="E44" s="26">
        <v>1442900</v>
      </c>
      <c r="F44" s="99">
        <v>1.6052</v>
      </c>
      <c r="G44" s="18">
        <f t="shared" si="21"/>
        <v>2316143</v>
      </c>
      <c r="H44" s="22" t="s">
        <v>130</v>
      </c>
      <c r="I44" s="47">
        <f t="shared" si="22"/>
        <v>1699933.2</v>
      </c>
      <c r="J44" s="79">
        <v>0.5</v>
      </c>
      <c r="K44" s="79">
        <v>1</v>
      </c>
      <c r="L44" s="18">
        <v>96505.96</v>
      </c>
      <c r="M44" s="38">
        <v>96505.96</v>
      </c>
      <c r="N44" s="79">
        <v>0.5</v>
      </c>
      <c r="O44" s="79">
        <v>1</v>
      </c>
      <c r="P44" s="38">
        <f t="shared" si="23"/>
        <v>96505.96</v>
      </c>
      <c r="Q44" s="79">
        <v>0.5</v>
      </c>
      <c r="R44" s="79">
        <v>1</v>
      </c>
      <c r="S44" s="38">
        <f t="shared" si="24"/>
        <v>96505.96</v>
      </c>
      <c r="T44" s="79">
        <v>0.81200000000000006</v>
      </c>
      <c r="U44" s="79">
        <v>1.0024999999999999</v>
      </c>
      <c r="V44" s="18">
        <f t="shared" si="25"/>
        <v>470177.04</v>
      </c>
      <c r="W44" s="38">
        <f t="shared" si="26"/>
        <v>156725.68</v>
      </c>
      <c r="X44" s="79">
        <v>0.81189999999999996</v>
      </c>
      <c r="Y44" s="79">
        <v>1.0024</v>
      </c>
      <c r="Z44" s="18">
        <f t="shared" si="27"/>
        <v>940238.28</v>
      </c>
      <c r="AA44" s="38">
        <f t="shared" si="28"/>
        <v>156706.38</v>
      </c>
    </row>
    <row r="45" spans="1:27" x14ac:dyDescent="0.25">
      <c r="A45" s="92">
        <v>27</v>
      </c>
      <c r="B45" s="24" t="s">
        <v>103</v>
      </c>
      <c r="C45" s="7">
        <v>191</v>
      </c>
      <c r="D45" s="16" t="s">
        <v>10</v>
      </c>
      <c r="E45" s="26">
        <v>1442900</v>
      </c>
      <c r="F45" s="99">
        <v>1.6052</v>
      </c>
      <c r="G45" s="18">
        <f t="shared" si="21"/>
        <v>2316143</v>
      </c>
      <c r="H45" s="22" t="s">
        <v>130</v>
      </c>
      <c r="I45" s="47">
        <f t="shared" si="22"/>
        <v>1700975.4</v>
      </c>
      <c r="J45" s="79">
        <v>0.50019999999999998</v>
      </c>
      <c r="K45" s="79">
        <v>1.0003</v>
      </c>
      <c r="L45" s="18">
        <v>96544.56</v>
      </c>
      <c r="M45" s="38">
        <v>96544.56</v>
      </c>
      <c r="N45" s="79">
        <v>0.50009999999999999</v>
      </c>
      <c r="O45" s="79">
        <v>1.0002</v>
      </c>
      <c r="P45" s="38">
        <f t="shared" si="23"/>
        <v>96525.26</v>
      </c>
      <c r="Q45" s="79">
        <v>0.5</v>
      </c>
      <c r="R45" s="79">
        <v>1</v>
      </c>
      <c r="S45" s="38">
        <f t="shared" si="24"/>
        <v>96505.96</v>
      </c>
      <c r="T45" s="79">
        <v>0.8125</v>
      </c>
      <c r="U45" s="79">
        <v>1.0031000000000001</v>
      </c>
      <c r="V45" s="18">
        <f t="shared" si="25"/>
        <v>470466.54</v>
      </c>
      <c r="W45" s="38">
        <f t="shared" si="26"/>
        <v>156822.18</v>
      </c>
      <c r="X45" s="79">
        <v>0.8125</v>
      </c>
      <c r="Y45" s="79">
        <v>1.0031000000000001</v>
      </c>
      <c r="Z45" s="18">
        <f t="shared" si="27"/>
        <v>940933.08</v>
      </c>
      <c r="AA45" s="38">
        <f t="shared" si="28"/>
        <v>156822.18</v>
      </c>
    </row>
    <row r="46" spans="1:27" x14ac:dyDescent="0.25">
      <c r="A46" s="92">
        <v>28</v>
      </c>
      <c r="B46" s="24" t="s">
        <v>176</v>
      </c>
      <c r="C46" s="7">
        <v>221</v>
      </c>
      <c r="D46" s="16" t="s">
        <v>10</v>
      </c>
      <c r="E46" s="26">
        <v>1442900</v>
      </c>
      <c r="F46" s="99">
        <v>1.6052</v>
      </c>
      <c r="G46" s="18">
        <f t="shared" ref="G46" si="29">ROUND(E46*F46,0)</f>
        <v>2316143</v>
      </c>
      <c r="H46" s="22" t="s">
        <v>130</v>
      </c>
      <c r="I46" s="47">
        <f t="shared" ref="I46" si="30">L46+P46+S46+V46+Z46</f>
        <v>941859.54</v>
      </c>
      <c r="J46" s="79"/>
      <c r="K46" s="79"/>
      <c r="L46" s="18"/>
      <c r="M46" s="38"/>
      <c r="N46" s="79"/>
      <c r="O46" s="79"/>
      <c r="P46" s="38"/>
      <c r="Q46" s="79"/>
      <c r="R46" s="79"/>
      <c r="S46" s="38"/>
      <c r="T46" s="79"/>
      <c r="U46" s="79"/>
      <c r="V46" s="18"/>
      <c r="W46" s="38"/>
      <c r="X46" s="79">
        <v>0.81330000000000002</v>
      </c>
      <c r="Y46" s="79">
        <v>1.0041</v>
      </c>
      <c r="Z46" s="18">
        <f t="shared" si="27"/>
        <v>941859.54</v>
      </c>
      <c r="AA46" s="38">
        <f t="shared" ref="AA46" si="31">ROUND(G46*X46/12,2)</f>
        <v>156976.59</v>
      </c>
    </row>
    <row r="47" spans="1:27" ht="15.75" customHeight="1" x14ac:dyDescent="0.25">
      <c r="A47" s="127" t="s">
        <v>105</v>
      </c>
      <c r="B47" s="128"/>
      <c r="C47" s="16">
        <f>SUM(C49:C56)</f>
        <v>1659</v>
      </c>
      <c r="D47" s="25"/>
      <c r="E47" s="33"/>
      <c r="F47" s="100"/>
      <c r="G47" s="28">
        <f>SUM(G49:G56)</f>
        <v>19123909</v>
      </c>
      <c r="H47" s="22"/>
      <c r="I47" s="48">
        <f>SUM(I49:I56)</f>
        <v>12241032.139999999</v>
      </c>
      <c r="J47" s="80"/>
      <c r="K47" s="80"/>
      <c r="L47" s="28">
        <f t="shared" ref="L47:M47" si="32">SUM(L49:L56)</f>
        <v>1023584.48</v>
      </c>
      <c r="M47" s="45">
        <f t="shared" si="32"/>
        <v>1023584.48</v>
      </c>
      <c r="N47" s="80"/>
      <c r="O47" s="80"/>
      <c r="P47" s="45">
        <f>SUM(P49:P56)</f>
        <v>1019805.22</v>
      </c>
      <c r="Q47" s="80"/>
      <c r="R47" s="80"/>
      <c r="S47" s="45">
        <f>SUM(S49:S56)</f>
        <v>1019805.2300000001</v>
      </c>
      <c r="T47" s="80"/>
      <c r="U47" s="80"/>
      <c r="V47" s="28">
        <f>SUM(V49:V56)</f>
        <v>3059415.69</v>
      </c>
      <c r="W47" s="45">
        <f>SUM(W49:W56)</f>
        <v>1019805.2300000001</v>
      </c>
      <c r="X47" s="80"/>
      <c r="Y47" s="80"/>
      <c r="Z47" s="28">
        <f>SUM(Z49:Z56)</f>
        <v>6118421.5200000005</v>
      </c>
      <c r="AA47" s="45">
        <f>SUM(AA49:AA56)</f>
        <v>1019736.92</v>
      </c>
    </row>
    <row r="48" spans="1:27" ht="15.75" customHeight="1" x14ac:dyDescent="0.25">
      <c r="A48" s="131" t="s">
        <v>3</v>
      </c>
      <c r="B48" s="132"/>
      <c r="C48" s="132"/>
      <c r="D48" s="133"/>
      <c r="E48" s="31"/>
      <c r="F48" s="101"/>
      <c r="G48" s="76"/>
      <c r="H48" s="16"/>
      <c r="I48" s="46"/>
      <c r="J48" s="78"/>
      <c r="K48" s="78"/>
      <c r="L48" s="4"/>
      <c r="M48" s="44"/>
      <c r="N48" s="78"/>
      <c r="O48" s="78"/>
      <c r="P48" s="44"/>
      <c r="Q48" s="78"/>
      <c r="R48" s="78"/>
      <c r="S48" s="44"/>
      <c r="T48" s="78"/>
      <c r="U48" s="78"/>
      <c r="V48" s="4"/>
      <c r="W48" s="44"/>
      <c r="X48" s="78"/>
      <c r="Y48" s="78"/>
      <c r="Z48" s="4"/>
      <c r="AA48" s="44"/>
    </row>
    <row r="49" spans="1:27" x14ac:dyDescent="0.25">
      <c r="A49" s="87">
        <v>29</v>
      </c>
      <c r="B49" s="10" t="s">
        <v>30</v>
      </c>
      <c r="C49" s="7">
        <v>83</v>
      </c>
      <c r="D49" s="7" t="s">
        <v>10</v>
      </c>
      <c r="E49" s="26">
        <v>1442900</v>
      </c>
      <c r="F49" s="99">
        <v>1.8934</v>
      </c>
      <c r="G49" s="18">
        <f>ROUND(E49*F49,0)</f>
        <v>2731987</v>
      </c>
      <c r="H49" s="22" t="s">
        <v>130</v>
      </c>
      <c r="I49" s="47">
        <f t="shared" ref="I49:I50" si="33">L49+P49+S49+V49+Z49</f>
        <v>1368475.03</v>
      </c>
      <c r="J49" s="79">
        <v>0.50160000000000005</v>
      </c>
      <c r="K49" s="79">
        <v>1.0031000000000001</v>
      </c>
      <c r="L49" s="18">
        <v>114197.06</v>
      </c>
      <c r="M49" s="38">
        <v>114197.06</v>
      </c>
      <c r="N49" s="79">
        <v>0.50090000000000001</v>
      </c>
      <c r="O49" s="79">
        <v>1.0017</v>
      </c>
      <c r="P49" s="38">
        <f>ROUND(G49*N49/12,2)</f>
        <v>114037.69</v>
      </c>
      <c r="Q49" s="79">
        <v>0.50090000000000001</v>
      </c>
      <c r="R49" s="79">
        <v>1.0017</v>
      </c>
      <c r="S49" s="38">
        <f>ROUND(G49*Q49/12,2)</f>
        <v>114037.69</v>
      </c>
      <c r="T49" s="79">
        <v>0.50090000000000001</v>
      </c>
      <c r="U49" s="79">
        <v>1.0017</v>
      </c>
      <c r="V49" s="18">
        <f t="shared" ref="V49:V56" si="34">ROUND(W49*3,2)</f>
        <v>342113.07</v>
      </c>
      <c r="W49" s="38">
        <f t="shared" ref="W49:W50" si="35">ROUND(G49*T49/12,2)</f>
        <v>114037.69</v>
      </c>
      <c r="X49" s="79">
        <v>0.50080000000000002</v>
      </c>
      <c r="Y49" s="79">
        <v>1.0016</v>
      </c>
      <c r="Z49" s="18">
        <f t="shared" ref="Z49:Z50" si="36">ROUND(AA49*6,2)</f>
        <v>684089.52</v>
      </c>
      <c r="AA49" s="38">
        <f t="shared" ref="AA49:AA50" si="37">ROUND(G49*X49/12,2)</f>
        <v>114014.92</v>
      </c>
    </row>
    <row r="50" spans="1:27" x14ac:dyDescent="0.25">
      <c r="A50" s="91">
        <v>30</v>
      </c>
      <c r="B50" s="10" t="s">
        <v>28</v>
      </c>
      <c r="C50" s="7">
        <v>88</v>
      </c>
      <c r="D50" s="7" t="s">
        <v>10</v>
      </c>
      <c r="E50" s="26">
        <v>1442900</v>
      </c>
      <c r="F50" s="99">
        <v>1.8934</v>
      </c>
      <c r="G50" s="18">
        <f>ROUND(E50*F50,0)</f>
        <v>2731987</v>
      </c>
      <c r="H50" s="22" t="s">
        <v>130</v>
      </c>
      <c r="I50" s="47">
        <f t="shared" si="33"/>
        <v>1368884.8800000001</v>
      </c>
      <c r="J50" s="79">
        <v>0.50170000000000003</v>
      </c>
      <c r="K50" s="79">
        <v>1.0034000000000001</v>
      </c>
      <c r="L50" s="18">
        <v>114219.82</v>
      </c>
      <c r="M50" s="38">
        <v>114219.82</v>
      </c>
      <c r="N50" s="79">
        <v>0.501</v>
      </c>
      <c r="O50" s="79">
        <v>1.0019</v>
      </c>
      <c r="P50" s="38">
        <f>ROUND(G50*N50/12,2)</f>
        <v>114060.46</v>
      </c>
      <c r="Q50" s="79">
        <v>0.501</v>
      </c>
      <c r="R50" s="79">
        <v>1.0019</v>
      </c>
      <c r="S50" s="38">
        <f>ROUND(G50*Q50/12,2)</f>
        <v>114060.46</v>
      </c>
      <c r="T50" s="79">
        <v>0.501</v>
      </c>
      <c r="U50" s="79">
        <v>1.0019</v>
      </c>
      <c r="V50" s="18">
        <f t="shared" si="34"/>
        <v>342181.38</v>
      </c>
      <c r="W50" s="38">
        <f t="shared" si="35"/>
        <v>114060.46</v>
      </c>
      <c r="X50" s="79">
        <v>0.501</v>
      </c>
      <c r="Y50" s="79">
        <v>1.0019</v>
      </c>
      <c r="Z50" s="18">
        <f t="shared" si="36"/>
        <v>684362.76</v>
      </c>
      <c r="AA50" s="38">
        <f t="shared" si="37"/>
        <v>114060.46</v>
      </c>
    </row>
    <row r="51" spans="1:27" ht="15.75" customHeight="1" x14ac:dyDescent="0.25">
      <c r="A51" s="124" t="s">
        <v>143</v>
      </c>
      <c r="B51" s="125"/>
      <c r="C51" s="125"/>
      <c r="D51" s="126"/>
      <c r="E51" s="32"/>
      <c r="F51" s="99"/>
      <c r="G51" s="18"/>
      <c r="H51" s="22"/>
      <c r="I51" s="47"/>
      <c r="J51" s="79"/>
      <c r="K51" s="79"/>
      <c r="L51" s="18"/>
      <c r="M51" s="38"/>
      <c r="N51" s="79"/>
      <c r="O51" s="79"/>
      <c r="P51" s="38"/>
      <c r="Q51" s="79"/>
      <c r="R51" s="79"/>
      <c r="S51" s="38"/>
      <c r="T51" s="79"/>
      <c r="U51" s="79"/>
      <c r="V51" s="18">
        <f t="shared" si="34"/>
        <v>0</v>
      </c>
      <c r="W51" s="38"/>
      <c r="X51" s="79"/>
      <c r="Y51" s="79"/>
      <c r="Z51" s="18"/>
      <c r="AA51" s="38"/>
    </row>
    <row r="52" spans="1:27" x14ac:dyDescent="0.25">
      <c r="A52" s="87">
        <f>A50+1</f>
        <v>31</v>
      </c>
      <c r="B52" s="10" t="s">
        <v>27</v>
      </c>
      <c r="C52" s="7">
        <v>506</v>
      </c>
      <c r="D52" s="16" t="s">
        <v>10</v>
      </c>
      <c r="E52" s="26">
        <v>1442900</v>
      </c>
      <c r="F52" s="99">
        <v>1.8934</v>
      </c>
      <c r="G52" s="18">
        <f t="shared" ref="G52:G56" si="38">ROUND(E52*F52,0)</f>
        <v>2731987</v>
      </c>
      <c r="H52" s="22" t="s">
        <v>130</v>
      </c>
      <c r="I52" s="47">
        <f t="shared" ref="I52:I56" si="39">L52+P52+S52+V52+Z52</f>
        <v>2230143.7600000002</v>
      </c>
      <c r="J52" s="79">
        <v>0.82089999999999996</v>
      </c>
      <c r="K52" s="79">
        <v>1.0134000000000001</v>
      </c>
      <c r="L52" s="18">
        <v>186890.68</v>
      </c>
      <c r="M52" s="38">
        <v>186890.68</v>
      </c>
      <c r="N52" s="79">
        <v>0.81579999999999997</v>
      </c>
      <c r="O52" s="79">
        <v>1.0072000000000001</v>
      </c>
      <c r="P52" s="38">
        <f>ROUND(G52*N52/12,2)</f>
        <v>185729.58</v>
      </c>
      <c r="Q52" s="79">
        <v>0.81589999999999996</v>
      </c>
      <c r="R52" s="79">
        <v>1.0073000000000001</v>
      </c>
      <c r="S52" s="38">
        <f>ROUND(G52*Q52/12,2)</f>
        <v>185752.35</v>
      </c>
      <c r="T52" s="79">
        <v>0.81589999999999996</v>
      </c>
      <c r="U52" s="79">
        <v>1.0073000000000001</v>
      </c>
      <c r="V52" s="18">
        <f t="shared" si="34"/>
        <v>557257.05000000005</v>
      </c>
      <c r="W52" s="38">
        <f t="shared" ref="W52:W56" si="40">ROUND(G52*T52/12,2)</f>
        <v>185752.35</v>
      </c>
      <c r="X52" s="79">
        <v>0.81589999999999996</v>
      </c>
      <c r="Y52" s="79">
        <v>1.0073000000000001</v>
      </c>
      <c r="Z52" s="18">
        <f t="shared" ref="Z52:Z56" si="41">ROUND(AA52*6,2)</f>
        <v>1114514.1000000001</v>
      </c>
      <c r="AA52" s="38">
        <f t="shared" ref="AA52:AA56" si="42">ROUND(G52*X52/12,2)</f>
        <v>185752.35</v>
      </c>
    </row>
    <row r="53" spans="1:27" x14ac:dyDescent="0.25">
      <c r="A53" s="87">
        <v>32</v>
      </c>
      <c r="B53" s="10" t="s">
        <v>29</v>
      </c>
      <c r="C53" s="7">
        <v>197</v>
      </c>
      <c r="D53" s="7" t="s">
        <v>10</v>
      </c>
      <c r="E53" s="26">
        <v>1442900</v>
      </c>
      <c r="F53" s="99">
        <v>1.8934</v>
      </c>
      <c r="G53" s="18">
        <f t="shared" si="38"/>
        <v>2731987</v>
      </c>
      <c r="H53" s="22" t="s">
        <v>130</v>
      </c>
      <c r="I53" s="47">
        <f t="shared" si="39"/>
        <v>1671110.89</v>
      </c>
      <c r="J53" s="79">
        <v>0.61319999999999997</v>
      </c>
      <c r="K53" s="79">
        <v>1.0052000000000001</v>
      </c>
      <c r="L53" s="18">
        <v>139604.54</v>
      </c>
      <c r="M53" s="38">
        <v>139604.54</v>
      </c>
      <c r="N53" s="79">
        <v>0.61160000000000003</v>
      </c>
      <c r="O53" s="79">
        <v>1.0026999999999999</v>
      </c>
      <c r="P53" s="38">
        <f>ROUND(G53*N53/12,2)</f>
        <v>139240.26999999999</v>
      </c>
      <c r="Q53" s="79">
        <v>0.61160000000000003</v>
      </c>
      <c r="R53" s="79">
        <v>1.0026999999999999</v>
      </c>
      <c r="S53" s="38">
        <f>ROUND(G53*Q53/12,2)</f>
        <v>139240.26999999999</v>
      </c>
      <c r="T53" s="79">
        <v>0.61160000000000003</v>
      </c>
      <c r="U53" s="79">
        <v>1.0026999999999999</v>
      </c>
      <c r="V53" s="18">
        <f t="shared" si="34"/>
        <v>417720.81</v>
      </c>
      <c r="W53" s="38">
        <f t="shared" si="40"/>
        <v>139240.26999999999</v>
      </c>
      <c r="X53" s="79">
        <v>0.61150000000000004</v>
      </c>
      <c r="Y53" s="79">
        <v>1.0024</v>
      </c>
      <c r="Z53" s="18">
        <f t="shared" si="41"/>
        <v>835305</v>
      </c>
      <c r="AA53" s="38">
        <f t="shared" si="42"/>
        <v>139217.5</v>
      </c>
    </row>
    <row r="54" spans="1:27" x14ac:dyDescent="0.25">
      <c r="A54" s="87">
        <v>33</v>
      </c>
      <c r="B54" s="10" t="s">
        <v>25</v>
      </c>
      <c r="C54" s="7">
        <v>377</v>
      </c>
      <c r="D54" s="7" t="s">
        <v>10</v>
      </c>
      <c r="E54" s="26">
        <v>1442900</v>
      </c>
      <c r="F54" s="99">
        <v>1.8934</v>
      </c>
      <c r="G54" s="18">
        <f t="shared" si="38"/>
        <v>2731987</v>
      </c>
      <c r="H54" s="22" t="s">
        <v>130</v>
      </c>
      <c r="I54" s="47">
        <f t="shared" si="39"/>
        <v>2231373.19</v>
      </c>
      <c r="J54" s="79">
        <v>0.82169999999999999</v>
      </c>
      <c r="K54" s="79">
        <v>1.0145</v>
      </c>
      <c r="L54" s="18">
        <v>187072.81</v>
      </c>
      <c r="M54" s="38">
        <v>187072.81</v>
      </c>
      <c r="N54" s="79">
        <v>0.81640000000000001</v>
      </c>
      <c r="O54" s="79">
        <v>1.0079</v>
      </c>
      <c r="P54" s="38">
        <f>ROUND(G54*N54/12,2)</f>
        <v>185866.18</v>
      </c>
      <c r="Q54" s="79">
        <v>0.81630000000000003</v>
      </c>
      <c r="R54" s="79">
        <v>1.0078</v>
      </c>
      <c r="S54" s="38">
        <f>ROUND(G54*Q54/12,2)</f>
        <v>185843.42</v>
      </c>
      <c r="T54" s="79">
        <v>0.81630000000000003</v>
      </c>
      <c r="U54" s="79">
        <v>1.0078</v>
      </c>
      <c r="V54" s="18">
        <f t="shared" si="34"/>
        <v>557530.26</v>
      </c>
      <c r="W54" s="38">
        <f t="shared" si="40"/>
        <v>185843.42</v>
      </c>
      <c r="X54" s="79">
        <v>0.81630000000000003</v>
      </c>
      <c r="Y54" s="79">
        <v>1.0078</v>
      </c>
      <c r="Z54" s="18">
        <f t="shared" si="41"/>
        <v>1115060.52</v>
      </c>
      <c r="AA54" s="38">
        <f t="shared" si="42"/>
        <v>185843.42</v>
      </c>
    </row>
    <row r="55" spans="1:27" x14ac:dyDescent="0.25">
      <c r="A55" s="87">
        <f t="shared" ref="A55:A56" si="43">A54+1</f>
        <v>34</v>
      </c>
      <c r="B55" s="10" t="s">
        <v>129</v>
      </c>
      <c r="C55" s="7">
        <v>261</v>
      </c>
      <c r="D55" s="7" t="s">
        <v>10</v>
      </c>
      <c r="E55" s="26">
        <v>1442900</v>
      </c>
      <c r="F55" s="99">
        <v>1.8934</v>
      </c>
      <c r="G55" s="18">
        <f t="shared" si="38"/>
        <v>2731987</v>
      </c>
      <c r="H55" s="22" t="s">
        <v>130</v>
      </c>
      <c r="I55" s="47">
        <f t="shared" si="39"/>
        <v>2223609.79</v>
      </c>
      <c r="J55" s="79">
        <v>0.81689999999999996</v>
      </c>
      <c r="K55" s="79">
        <v>1.0085</v>
      </c>
      <c r="L55" s="18">
        <v>185980.02</v>
      </c>
      <c r="M55" s="38">
        <v>185980.02</v>
      </c>
      <c r="N55" s="79">
        <v>0.81369999999999998</v>
      </c>
      <c r="O55" s="79">
        <v>1.0045999999999999</v>
      </c>
      <c r="P55" s="38">
        <f>ROUND(G55*N55/12,2)</f>
        <v>185251.49</v>
      </c>
      <c r="Q55" s="79">
        <v>0.81369999999999998</v>
      </c>
      <c r="R55" s="79">
        <v>1.0045999999999999</v>
      </c>
      <c r="S55" s="38">
        <f>ROUND(G55*Q55/12,2)</f>
        <v>185251.49</v>
      </c>
      <c r="T55" s="79">
        <v>0.81369999999999998</v>
      </c>
      <c r="U55" s="79">
        <v>1.0045999999999999</v>
      </c>
      <c r="V55" s="18">
        <f t="shared" si="34"/>
        <v>555754.47</v>
      </c>
      <c r="W55" s="38">
        <f t="shared" si="40"/>
        <v>185251.49</v>
      </c>
      <c r="X55" s="79">
        <v>0.81359999999999999</v>
      </c>
      <c r="Y55" s="79">
        <v>1.0044999999999999</v>
      </c>
      <c r="Z55" s="18">
        <f t="shared" si="41"/>
        <v>1111372.32</v>
      </c>
      <c r="AA55" s="38">
        <f t="shared" si="42"/>
        <v>185228.72</v>
      </c>
    </row>
    <row r="56" spans="1:27" x14ac:dyDescent="0.25">
      <c r="A56" s="87">
        <f t="shared" si="43"/>
        <v>35</v>
      </c>
      <c r="B56" s="10" t="s">
        <v>26</v>
      </c>
      <c r="C56" s="7">
        <v>147</v>
      </c>
      <c r="D56" s="16" t="s">
        <v>10</v>
      </c>
      <c r="E56" s="26">
        <v>1442900</v>
      </c>
      <c r="F56" s="99">
        <v>1.8934</v>
      </c>
      <c r="G56" s="18">
        <f t="shared" si="38"/>
        <v>2731987</v>
      </c>
      <c r="H56" s="22" t="s">
        <v>130</v>
      </c>
      <c r="I56" s="47">
        <f t="shared" si="39"/>
        <v>1147434.6000000001</v>
      </c>
      <c r="J56" s="79">
        <v>0.42</v>
      </c>
      <c r="K56" s="79">
        <v>1</v>
      </c>
      <c r="L56" s="18">
        <v>95619.55</v>
      </c>
      <c r="M56" s="38">
        <v>95619.55</v>
      </c>
      <c r="N56" s="79">
        <v>0.42</v>
      </c>
      <c r="O56" s="79">
        <v>1</v>
      </c>
      <c r="P56" s="38">
        <f>ROUND(G56*N56/12,2)</f>
        <v>95619.55</v>
      </c>
      <c r="Q56" s="79">
        <v>0.42</v>
      </c>
      <c r="R56" s="79">
        <v>1</v>
      </c>
      <c r="S56" s="38">
        <f>ROUND(G56*Q56/12,2)</f>
        <v>95619.55</v>
      </c>
      <c r="T56" s="79">
        <v>0.42</v>
      </c>
      <c r="U56" s="79">
        <v>1</v>
      </c>
      <c r="V56" s="18">
        <f t="shared" si="34"/>
        <v>286858.65000000002</v>
      </c>
      <c r="W56" s="38">
        <f t="shared" si="40"/>
        <v>95619.55</v>
      </c>
      <c r="X56" s="79">
        <v>0.42</v>
      </c>
      <c r="Y56" s="79">
        <v>1</v>
      </c>
      <c r="Z56" s="18">
        <f t="shared" si="41"/>
        <v>573717.30000000005</v>
      </c>
      <c r="AA56" s="38">
        <f t="shared" si="42"/>
        <v>95619.55</v>
      </c>
    </row>
    <row r="57" spans="1:27" ht="15.75" customHeight="1" x14ac:dyDescent="0.25">
      <c r="A57" s="127" t="s">
        <v>106</v>
      </c>
      <c r="B57" s="128"/>
      <c r="C57" s="16">
        <f>SUM(C59:C69)</f>
        <v>1481</v>
      </c>
      <c r="D57" s="25"/>
      <c r="E57" s="33"/>
      <c r="F57" s="100"/>
      <c r="G57" s="28">
        <f t="shared" ref="G57" si="44">SUM(G59:G69)</f>
        <v>23161430</v>
      </c>
      <c r="H57" s="22"/>
      <c r="I57" s="48">
        <f t="shared" ref="I57" si="45">SUM(I59:I69)</f>
        <v>12915141.549999999</v>
      </c>
      <c r="J57" s="80"/>
      <c r="K57" s="80"/>
      <c r="L57" s="28">
        <f t="shared" ref="L57:M57" si="46">SUM(L59:L69)</f>
        <v>1133636.2</v>
      </c>
      <c r="M57" s="45">
        <f t="shared" si="46"/>
        <v>1133636.2</v>
      </c>
      <c r="N57" s="80"/>
      <c r="O57" s="80"/>
      <c r="P57" s="45">
        <f t="shared" ref="P57" si="47">SUM(P59:P69)</f>
        <v>1131860.49</v>
      </c>
      <c r="Q57" s="80"/>
      <c r="R57" s="80"/>
      <c r="S57" s="45">
        <f t="shared" ref="S57" si="48">SUM(S59:S69)</f>
        <v>1131860.49</v>
      </c>
      <c r="T57" s="80"/>
      <c r="U57" s="80"/>
      <c r="V57" s="28">
        <f t="shared" ref="V57:W57" si="49">SUM(V59:V69)</f>
        <v>3396565.8299999991</v>
      </c>
      <c r="W57" s="45">
        <f t="shared" si="49"/>
        <v>1132188.6100000001</v>
      </c>
      <c r="X57" s="80"/>
      <c r="Y57" s="80"/>
      <c r="Z57" s="28">
        <f t="shared" ref="Z57:AA57" si="50">SUM(Z59:Z69)</f>
        <v>6121218.5399999991</v>
      </c>
      <c r="AA57" s="45">
        <f t="shared" si="50"/>
        <v>1020203.0900000001</v>
      </c>
    </row>
    <row r="58" spans="1:27" ht="15.75" customHeight="1" x14ac:dyDescent="0.25">
      <c r="A58" s="131" t="s">
        <v>3</v>
      </c>
      <c r="B58" s="132"/>
      <c r="C58" s="132"/>
      <c r="D58" s="133"/>
      <c r="E58" s="31"/>
      <c r="F58" s="101"/>
      <c r="G58" s="76"/>
      <c r="H58" s="16"/>
      <c r="I58" s="46"/>
      <c r="J58" s="78"/>
      <c r="K58" s="78"/>
      <c r="L58" s="4"/>
      <c r="M58" s="44"/>
      <c r="N58" s="78"/>
      <c r="O58" s="78"/>
      <c r="P58" s="44"/>
      <c r="Q58" s="78"/>
      <c r="R58" s="78"/>
      <c r="S58" s="44"/>
      <c r="T58" s="78"/>
      <c r="U58" s="78"/>
      <c r="V58" s="4"/>
      <c r="W58" s="44"/>
      <c r="X58" s="78"/>
      <c r="Y58" s="78"/>
      <c r="Z58" s="4"/>
      <c r="AA58" s="44"/>
    </row>
    <row r="59" spans="1:27" x14ac:dyDescent="0.25">
      <c r="A59" s="87">
        <v>36</v>
      </c>
      <c r="B59" s="10" t="s">
        <v>61</v>
      </c>
      <c r="C59" s="7">
        <v>69</v>
      </c>
      <c r="D59" s="7" t="s">
        <v>10</v>
      </c>
      <c r="E59" s="26">
        <v>1442900</v>
      </c>
      <c r="F59" s="99">
        <v>1.6052</v>
      </c>
      <c r="G59" s="18">
        <f t="shared" ref="G59:G64" si="51">ROUND(E59*F59,0)</f>
        <v>2316143</v>
      </c>
      <c r="H59" s="22" t="s">
        <v>130</v>
      </c>
      <c r="I59" s="47">
        <f t="shared" ref="I59:I64" si="52">L59+P59+S59+V59+Z59</f>
        <v>1159634.9100000001</v>
      </c>
      <c r="J59" s="79">
        <v>0.5</v>
      </c>
      <c r="K59" s="79">
        <v>1</v>
      </c>
      <c r="L59" s="18">
        <v>96505.96</v>
      </c>
      <c r="M59" s="38">
        <v>96505.96</v>
      </c>
      <c r="N59" s="79">
        <v>0.5</v>
      </c>
      <c r="O59" s="79">
        <v>1</v>
      </c>
      <c r="P59" s="38">
        <f t="shared" ref="P59:P64" si="53">ROUND(G59*N59/12,2)</f>
        <v>96505.96</v>
      </c>
      <c r="Q59" s="79">
        <v>0.5</v>
      </c>
      <c r="R59" s="79">
        <v>1</v>
      </c>
      <c r="S59" s="38">
        <f t="shared" ref="S59:S64" si="54">ROUND(G59*Q59/12,2)</f>
        <v>96505.96</v>
      </c>
      <c r="T59" s="79">
        <v>0.50090000000000001</v>
      </c>
      <c r="U59" s="79">
        <v>1.0018</v>
      </c>
      <c r="V59" s="18">
        <f t="shared" ref="V59:V69" si="55">ROUND(W59*3,2)</f>
        <v>290039.01</v>
      </c>
      <c r="W59" s="38">
        <f t="shared" ref="W59:W64" si="56">ROUND(G59*T59/12,2)</f>
        <v>96679.67</v>
      </c>
      <c r="X59" s="79">
        <v>0.50090000000000001</v>
      </c>
      <c r="Y59" s="79">
        <v>1.0018</v>
      </c>
      <c r="Z59" s="18">
        <f t="shared" ref="Z59:Z64" si="57">ROUND(AA59*6,2)</f>
        <v>580078.02</v>
      </c>
      <c r="AA59" s="38">
        <f t="shared" ref="AA59:AA64" si="58">ROUND(G59*X59/12,2)</f>
        <v>96679.67</v>
      </c>
    </row>
    <row r="60" spans="1:27" x14ac:dyDescent="0.25">
      <c r="A60" s="87">
        <f>A59+1</f>
        <v>37</v>
      </c>
      <c r="B60" s="10" t="s">
        <v>64</v>
      </c>
      <c r="C60" s="7">
        <v>68</v>
      </c>
      <c r="D60" s="7" t="s">
        <v>10</v>
      </c>
      <c r="E60" s="26">
        <v>1442900</v>
      </c>
      <c r="F60" s="99">
        <v>1.6052</v>
      </c>
      <c r="G60" s="18">
        <f t="shared" si="51"/>
        <v>2316143</v>
      </c>
      <c r="H60" s="22" t="s">
        <v>130</v>
      </c>
      <c r="I60" s="47">
        <f t="shared" si="52"/>
        <v>1158071.52</v>
      </c>
      <c r="J60" s="79">
        <v>0.5</v>
      </c>
      <c r="K60" s="79">
        <v>1</v>
      </c>
      <c r="L60" s="18">
        <v>96505.96</v>
      </c>
      <c r="M60" s="38">
        <v>96505.96</v>
      </c>
      <c r="N60" s="79">
        <v>0.5</v>
      </c>
      <c r="O60" s="79">
        <v>1</v>
      </c>
      <c r="P60" s="38">
        <f t="shared" si="53"/>
        <v>96505.96</v>
      </c>
      <c r="Q60" s="79">
        <v>0.5</v>
      </c>
      <c r="R60" s="79">
        <v>1</v>
      </c>
      <c r="S60" s="38">
        <f t="shared" si="54"/>
        <v>96505.96</v>
      </c>
      <c r="T60" s="79">
        <v>0.5</v>
      </c>
      <c r="U60" s="79">
        <v>1</v>
      </c>
      <c r="V60" s="18">
        <f t="shared" si="55"/>
        <v>289517.88</v>
      </c>
      <c r="W60" s="38">
        <f t="shared" si="56"/>
        <v>96505.96</v>
      </c>
      <c r="X60" s="79">
        <v>0.5</v>
      </c>
      <c r="Y60" s="79">
        <v>1</v>
      </c>
      <c r="Z60" s="18">
        <f t="shared" si="57"/>
        <v>579035.76</v>
      </c>
      <c r="AA60" s="38">
        <f t="shared" si="58"/>
        <v>96505.96</v>
      </c>
    </row>
    <row r="61" spans="1:27" x14ac:dyDescent="0.25">
      <c r="A61" s="87">
        <f>A60+1</f>
        <v>38</v>
      </c>
      <c r="B61" s="10" t="s">
        <v>65</v>
      </c>
      <c r="C61" s="7">
        <v>75</v>
      </c>
      <c r="D61" s="16" t="s">
        <v>10</v>
      </c>
      <c r="E61" s="26">
        <v>1442900</v>
      </c>
      <c r="F61" s="99">
        <v>1.6052</v>
      </c>
      <c r="G61" s="18">
        <f t="shared" si="51"/>
        <v>2316143</v>
      </c>
      <c r="H61" s="22" t="s">
        <v>130</v>
      </c>
      <c r="I61" s="47">
        <f t="shared" si="52"/>
        <v>1158071.52</v>
      </c>
      <c r="J61" s="79">
        <v>0.5</v>
      </c>
      <c r="K61" s="79">
        <v>1</v>
      </c>
      <c r="L61" s="18">
        <v>96505.96</v>
      </c>
      <c r="M61" s="38">
        <v>96505.96</v>
      </c>
      <c r="N61" s="79">
        <v>0.5</v>
      </c>
      <c r="O61" s="79">
        <v>1</v>
      </c>
      <c r="P61" s="38">
        <f t="shared" si="53"/>
        <v>96505.96</v>
      </c>
      <c r="Q61" s="79">
        <v>0.5</v>
      </c>
      <c r="R61" s="79">
        <v>1</v>
      </c>
      <c r="S61" s="38">
        <f t="shared" si="54"/>
        <v>96505.96</v>
      </c>
      <c r="T61" s="79">
        <v>0.5</v>
      </c>
      <c r="U61" s="79">
        <v>1</v>
      </c>
      <c r="V61" s="18">
        <f t="shared" si="55"/>
        <v>289517.88</v>
      </c>
      <c r="W61" s="38">
        <f t="shared" si="56"/>
        <v>96505.96</v>
      </c>
      <c r="X61" s="79">
        <v>0.5</v>
      </c>
      <c r="Y61" s="79">
        <v>1</v>
      </c>
      <c r="Z61" s="18">
        <f t="shared" si="57"/>
        <v>579035.76</v>
      </c>
      <c r="AA61" s="38">
        <f t="shared" si="58"/>
        <v>96505.96</v>
      </c>
    </row>
    <row r="62" spans="1:27" x14ac:dyDescent="0.25">
      <c r="A62" s="87">
        <f>A61+1</f>
        <v>39</v>
      </c>
      <c r="B62" s="10" t="s">
        <v>66</v>
      </c>
      <c r="C62" s="7">
        <v>77</v>
      </c>
      <c r="D62" s="16" t="s">
        <v>10</v>
      </c>
      <c r="E62" s="26">
        <v>1442900</v>
      </c>
      <c r="F62" s="99">
        <v>1.6052</v>
      </c>
      <c r="G62" s="18">
        <f t="shared" si="51"/>
        <v>2316143</v>
      </c>
      <c r="H62" s="22" t="s">
        <v>130</v>
      </c>
      <c r="I62" s="47">
        <f t="shared" si="52"/>
        <v>1160445.55</v>
      </c>
      <c r="J62" s="79">
        <v>0.50190000000000001</v>
      </c>
      <c r="K62" s="79">
        <v>1.0037</v>
      </c>
      <c r="L62" s="18">
        <v>96872.68</v>
      </c>
      <c r="M62" s="38">
        <v>96872.68</v>
      </c>
      <c r="N62" s="79">
        <v>0.501</v>
      </c>
      <c r="O62" s="79">
        <v>1.002</v>
      </c>
      <c r="P62" s="38">
        <f t="shared" si="53"/>
        <v>96698.97</v>
      </c>
      <c r="Q62" s="79">
        <v>0.501</v>
      </c>
      <c r="R62" s="79">
        <v>1.002</v>
      </c>
      <c r="S62" s="38">
        <f t="shared" si="54"/>
        <v>96698.97</v>
      </c>
      <c r="T62" s="79">
        <v>0.501</v>
      </c>
      <c r="U62" s="79">
        <v>1.002</v>
      </c>
      <c r="V62" s="18">
        <f t="shared" si="55"/>
        <v>290096.90999999997</v>
      </c>
      <c r="W62" s="38">
        <f t="shared" si="56"/>
        <v>96698.97</v>
      </c>
      <c r="X62" s="79">
        <v>0.50090000000000001</v>
      </c>
      <c r="Y62" s="79">
        <v>1.0018</v>
      </c>
      <c r="Z62" s="18">
        <f t="shared" si="57"/>
        <v>580078.02</v>
      </c>
      <c r="AA62" s="38">
        <f t="shared" si="58"/>
        <v>96679.67</v>
      </c>
    </row>
    <row r="63" spans="1:27" x14ac:dyDescent="0.25">
      <c r="A63" s="87">
        <f>A62+1</f>
        <v>40</v>
      </c>
      <c r="B63" s="10" t="s">
        <v>63</v>
      </c>
      <c r="C63" s="7">
        <v>82</v>
      </c>
      <c r="D63" s="7" t="s">
        <v>10</v>
      </c>
      <c r="E63" s="26">
        <v>1442900</v>
      </c>
      <c r="F63" s="99">
        <v>1.6052</v>
      </c>
      <c r="G63" s="18">
        <f t="shared" si="51"/>
        <v>2316143</v>
      </c>
      <c r="H63" s="22" t="s">
        <v>130</v>
      </c>
      <c r="I63" s="47">
        <f t="shared" si="52"/>
        <v>1159634.9100000001</v>
      </c>
      <c r="J63" s="79">
        <v>0.5</v>
      </c>
      <c r="K63" s="79">
        <v>1</v>
      </c>
      <c r="L63" s="18">
        <v>96505.96</v>
      </c>
      <c r="M63" s="38">
        <v>96505.96</v>
      </c>
      <c r="N63" s="79">
        <v>0.5</v>
      </c>
      <c r="O63" s="79">
        <v>1</v>
      </c>
      <c r="P63" s="38">
        <f t="shared" si="53"/>
        <v>96505.96</v>
      </c>
      <c r="Q63" s="79">
        <v>0.5</v>
      </c>
      <c r="R63" s="79">
        <v>1</v>
      </c>
      <c r="S63" s="38">
        <f t="shared" si="54"/>
        <v>96505.96</v>
      </c>
      <c r="T63" s="79">
        <v>0.50090000000000001</v>
      </c>
      <c r="U63" s="79">
        <v>1.0017</v>
      </c>
      <c r="V63" s="18">
        <f t="shared" si="55"/>
        <v>290039.01</v>
      </c>
      <c r="W63" s="38">
        <f t="shared" si="56"/>
        <v>96679.67</v>
      </c>
      <c r="X63" s="79">
        <v>0.50090000000000001</v>
      </c>
      <c r="Y63" s="79">
        <v>1.0017</v>
      </c>
      <c r="Z63" s="18">
        <f t="shared" si="57"/>
        <v>580078.02</v>
      </c>
      <c r="AA63" s="38">
        <f t="shared" si="58"/>
        <v>96679.67</v>
      </c>
    </row>
    <row r="64" spans="1:27" x14ac:dyDescent="0.25">
      <c r="A64" s="87">
        <f>A63+1</f>
        <v>41</v>
      </c>
      <c r="B64" s="10" t="s">
        <v>62</v>
      </c>
      <c r="C64" s="7">
        <v>93</v>
      </c>
      <c r="D64" s="7" t="s">
        <v>10</v>
      </c>
      <c r="E64" s="26">
        <v>1442900</v>
      </c>
      <c r="F64" s="99">
        <v>1.6052</v>
      </c>
      <c r="G64" s="18">
        <f t="shared" si="51"/>
        <v>2316143</v>
      </c>
      <c r="H64" s="22" t="s">
        <v>130</v>
      </c>
      <c r="I64" s="47">
        <f t="shared" si="52"/>
        <v>1158071.52</v>
      </c>
      <c r="J64" s="79">
        <v>0.5</v>
      </c>
      <c r="K64" s="79">
        <v>1</v>
      </c>
      <c r="L64" s="18">
        <v>96505.96</v>
      </c>
      <c r="M64" s="38">
        <v>96505.96</v>
      </c>
      <c r="N64" s="79">
        <v>0.5</v>
      </c>
      <c r="O64" s="79">
        <v>1</v>
      </c>
      <c r="P64" s="38">
        <f t="shared" si="53"/>
        <v>96505.96</v>
      </c>
      <c r="Q64" s="79">
        <v>0.5</v>
      </c>
      <c r="R64" s="79">
        <v>1</v>
      </c>
      <c r="S64" s="38">
        <f t="shared" si="54"/>
        <v>96505.96</v>
      </c>
      <c r="T64" s="79">
        <v>0.5</v>
      </c>
      <c r="U64" s="79">
        <v>1</v>
      </c>
      <c r="V64" s="18">
        <f t="shared" si="55"/>
        <v>289517.88</v>
      </c>
      <c r="W64" s="38">
        <f t="shared" si="56"/>
        <v>96505.96</v>
      </c>
      <c r="X64" s="79">
        <v>0.5</v>
      </c>
      <c r="Y64" s="79">
        <v>1</v>
      </c>
      <c r="Z64" s="18">
        <f t="shared" si="57"/>
        <v>579035.76</v>
      </c>
      <c r="AA64" s="38">
        <f t="shared" si="58"/>
        <v>96505.96</v>
      </c>
    </row>
    <row r="65" spans="1:27" ht="15.75" customHeight="1" x14ac:dyDescent="0.25">
      <c r="A65" s="124" t="s">
        <v>143</v>
      </c>
      <c r="B65" s="125"/>
      <c r="C65" s="125"/>
      <c r="D65" s="125"/>
      <c r="E65" s="34"/>
      <c r="F65" s="102"/>
      <c r="G65" s="18"/>
      <c r="H65" s="22"/>
      <c r="I65" s="47"/>
      <c r="J65" s="79"/>
      <c r="K65" s="79"/>
      <c r="L65" s="18"/>
      <c r="M65" s="38"/>
      <c r="N65" s="79"/>
      <c r="O65" s="79"/>
      <c r="P65" s="38"/>
      <c r="Q65" s="79"/>
      <c r="R65" s="79"/>
      <c r="S65" s="38"/>
      <c r="T65" s="79"/>
      <c r="U65" s="79"/>
      <c r="V65" s="18">
        <f t="shared" si="55"/>
        <v>0</v>
      </c>
      <c r="W65" s="38"/>
      <c r="X65" s="79"/>
      <c r="Y65" s="79"/>
      <c r="Z65" s="18"/>
      <c r="AA65" s="38"/>
    </row>
    <row r="66" spans="1:27" x14ac:dyDescent="0.25">
      <c r="A66" s="87">
        <v>42</v>
      </c>
      <c r="B66" s="10" t="s">
        <v>59</v>
      </c>
      <c r="C66" s="7">
        <v>222</v>
      </c>
      <c r="D66" s="16" t="s">
        <v>10</v>
      </c>
      <c r="E66" s="26">
        <v>1442900</v>
      </c>
      <c r="F66" s="99">
        <v>1.6052</v>
      </c>
      <c r="G66" s="18">
        <f t="shared" ref="G66:G69" si="59">ROUND(E66*F66,0)</f>
        <v>2316143</v>
      </c>
      <c r="H66" s="22" t="s">
        <v>130</v>
      </c>
      <c r="I66" s="47">
        <f t="shared" ref="I66:I69" si="60">L66+P66+S66+V66+Z66</f>
        <v>1882753.9900000002</v>
      </c>
      <c r="J66" s="79">
        <v>0.81489999999999996</v>
      </c>
      <c r="K66" s="79">
        <v>1.006</v>
      </c>
      <c r="L66" s="18">
        <v>157285.41</v>
      </c>
      <c r="M66" s="38">
        <v>157285.41</v>
      </c>
      <c r="N66" s="79">
        <v>0.81269999999999998</v>
      </c>
      <c r="O66" s="79">
        <v>1.0033000000000001</v>
      </c>
      <c r="P66" s="38">
        <f>ROUND(G66*N66/12,2)</f>
        <v>156860.78</v>
      </c>
      <c r="Q66" s="79">
        <v>0.81269999999999998</v>
      </c>
      <c r="R66" s="79">
        <v>1.0033000000000001</v>
      </c>
      <c r="S66" s="38">
        <f>ROUND(G66*Q66/12,2)</f>
        <v>156860.78</v>
      </c>
      <c r="T66" s="79">
        <v>0.81269999999999998</v>
      </c>
      <c r="U66" s="79">
        <v>1.0033000000000001</v>
      </c>
      <c r="V66" s="18">
        <f t="shared" si="55"/>
        <v>470582.34</v>
      </c>
      <c r="W66" s="38">
        <f t="shared" ref="W66:W69" si="61">ROUND(G66*T66/12,2)</f>
        <v>156860.78</v>
      </c>
      <c r="X66" s="79">
        <v>0.81269999999999998</v>
      </c>
      <c r="Y66" s="79">
        <v>1.0033000000000001</v>
      </c>
      <c r="Z66" s="18">
        <f t="shared" ref="Z66:Z69" si="62">ROUND(AA66*6,2)</f>
        <v>941164.68</v>
      </c>
      <c r="AA66" s="38">
        <f t="shared" ref="AA66:AA69" si="63">ROUND(G66*X66/12,2)</f>
        <v>156860.78</v>
      </c>
    </row>
    <row r="67" spans="1:27" x14ac:dyDescent="0.25">
      <c r="A67" s="87">
        <f>A66+1</f>
        <v>43</v>
      </c>
      <c r="B67" s="10" t="s">
        <v>60</v>
      </c>
      <c r="C67" s="7">
        <v>151</v>
      </c>
      <c r="D67" s="7" t="s">
        <v>10</v>
      </c>
      <c r="E67" s="26">
        <v>1442900</v>
      </c>
      <c r="F67" s="99">
        <v>1.6052</v>
      </c>
      <c r="G67" s="18">
        <f t="shared" si="59"/>
        <v>2316143</v>
      </c>
      <c r="H67" s="22" t="s">
        <v>130</v>
      </c>
      <c r="I67" s="47">
        <f t="shared" si="60"/>
        <v>972780.11999999988</v>
      </c>
      <c r="J67" s="79">
        <v>0.42</v>
      </c>
      <c r="K67" s="79">
        <v>1</v>
      </c>
      <c r="L67" s="18">
        <v>81065.009999999995</v>
      </c>
      <c r="M67" s="38">
        <v>81065.009999999995</v>
      </c>
      <c r="N67" s="79">
        <v>0.42</v>
      </c>
      <c r="O67" s="79">
        <v>1</v>
      </c>
      <c r="P67" s="38">
        <f>ROUND(G67*N67/12,2)</f>
        <v>81065.009999999995</v>
      </c>
      <c r="Q67" s="79">
        <v>0.42</v>
      </c>
      <c r="R67" s="79">
        <v>1</v>
      </c>
      <c r="S67" s="38">
        <f>ROUND(G67*Q67/12,2)</f>
        <v>81065.009999999995</v>
      </c>
      <c r="T67" s="79">
        <v>0.42</v>
      </c>
      <c r="U67" s="79">
        <v>1</v>
      </c>
      <c r="V67" s="18">
        <f t="shared" si="55"/>
        <v>243195.03</v>
      </c>
      <c r="W67" s="38">
        <f t="shared" si="61"/>
        <v>81065.009999999995</v>
      </c>
      <c r="X67" s="79">
        <v>0.42</v>
      </c>
      <c r="Y67" s="79">
        <v>1</v>
      </c>
      <c r="Z67" s="18">
        <f t="shared" si="62"/>
        <v>486390.06</v>
      </c>
      <c r="AA67" s="38">
        <f t="shared" si="63"/>
        <v>81065.009999999995</v>
      </c>
    </row>
    <row r="68" spans="1:27" x14ac:dyDescent="0.25">
      <c r="A68" s="87">
        <f t="shared" ref="A68:A69" si="64">A67+1</f>
        <v>44</v>
      </c>
      <c r="B68" s="10" t="s">
        <v>67</v>
      </c>
      <c r="C68" s="7">
        <v>465</v>
      </c>
      <c r="D68" s="7" t="s">
        <v>10</v>
      </c>
      <c r="E68" s="26">
        <v>1442900</v>
      </c>
      <c r="F68" s="99">
        <v>1.6052</v>
      </c>
      <c r="G68" s="18">
        <f t="shared" si="59"/>
        <v>2316143</v>
      </c>
      <c r="H68" s="22" t="s">
        <v>130</v>
      </c>
      <c r="I68" s="47">
        <f t="shared" si="60"/>
        <v>1558493.9899999998</v>
      </c>
      <c r="J68" s="79">
        <v>0.8236</v>
      </c>
      <c r="K68" s="79">
        <v>1.0167999999999999</v>
      </c>
      <c r="L68" s="18">
        <v>158964.60999999999</v>
      </c>
      <c r="M68" s="38">
        <v>158964.60999999999</v>
      </c>
      <c r="N68" s="79">
        <v>0.8175</v>
      </c>
      <c r="O68" s="79">
        <v>1.0092000000000001</v>
      </c>
      <c r="P68" s="38">
        <f>ROUND(G68*N68/12,2)</f>
        <v>157787.24</v>
      </c>
      <c r="Q68" s="79">
        <v>0.8175</v>
      </c>
      <c r="R68" s="79">
        <v>1.0092000000000001</v>
      </c>
      <c r="S68" s="38">
        <f>ROUND(G68*Q68/12,2)</f>
        <v>157787.24</v>
      </c>
      <c r="T68" s="79">
        <v>0.81740000000000002</v>
      </c>
      <c r="U68" s="79">
        <v>1.0091000000000001</v>
      </c>
      <c r="V68" s="18">
        <f t="shared" si="55"/>
        <v>473303.82</v>
      </c>
      <c r="W68" s="38">
        <f t="shared" si="61"/>
        <v>157767.94</v>
      </c>
      <c r="X68" s="79">
        <v>0.52729999999999999</v>
      </c>
      <c r="Y68" s="79">
        <v>1.0141</v>
      </c>
      <c r="Z68" s="18">
        <f t="shared" si="62"/>
        <v>610651.07999999996</v>
      </c>
      <c r="AA68" s="38">
        <f t="shared" si="63"/>
        <v>101775.18</v>
      </c>
    </row>
    <row r="69" spans="1:27" x14ac:dyDescent="0.25">
      <c r="A69" s="87">
        <f t="shared" si="64"/>
        <v>45</v>
      </c>
      <c r="B69" s="10" t="s">
        <v>68</v>
      </c>
      <c r="C69" s="7">
        <v>179</v>
      </c>
      <c r="D69" s="7" t="s">
        <v>10</v>
      </c>
      <c r="E69" s="26">
        <v>1442900</v>
      </c>
      <c r="F69" s="99">
        <v>1.6052</v>
      </c>
      <c r="G69" s="18">
        <f t="shared" si="59"/>
        <v>2316143</v>
      </c>
      <c r="H69" s="22" t="s">
        <v>130</v>
      </c>
      <c r="I69" s="47">
        <f t="shared" si="60"/>
        <v>1547183.52</v>
      </c>
      <c r="J69" s="79">
        <v>0.81299999999999994</v>
      </c>
      <c r="K69" s="79">
        <v>1.0037</v>
      </c>
      <c r="L69" s="18">
        <v>156918.69</v>
      </c>
      <c r="M69" s="38">
        <v>156918.69</v>
      </c>
      <c r="N69" s="79">
        <v>0.81299999999999994</v>
      </c>
      <c r="O69" s="79">
        <v>1.0037</v>
      </c>
      <c r="P69" s="38">
        <f>ROUND(G69*N69/12,2)</f>
        <v>156918.69</v>
      </c>
      <c r="Q69" s="79">
        <v>0.81299999999999994</v>
      </c>
      <c r="R69" s="79">
        <v>1.0037</v>
      </c>
      <c r="S69" s="38">
        <f>ROUND(G69*Q69/12,2)</f>
        <v>156918.69</v>
      </c>
      <c r="T69" s="79">
        <v>0.81299999999999994</v>
      </c>
      <c r="U69" s="79">
        <v>1.0037</v>
      </c>
      <c r="V69" s="18">
        <f t="shared" si="55"/>
        <v>470756.07</v>
      </c>
      <c r="W69" s="38">
        <f t="shared" si="61"/>
        <v>156918.69</v>
      </c>
      <c r="X69" s="79">
        <v>0.52300000000000002</v>
      </c>
      <c r="Y69" s="79">
        <v>1.0058</v>
      </c>
      <c r="Z69" s="18">
        <f t="shared" si="62"/>
        <v>605671.38</v>
      </c>
      <c r="AA69" s="38">
        <f t="shared" si="63"/>
        <v>100945.23</v>
      </c>
    </row>
    <row r="70" spans="1:27" ht="15.75" customHeight="1" x14ac:dyDescent="0.25">
      <c r="A70" s="127" t="s">
        <v>107</v>
      </c>
      <c r="B70" s="128"/>
      <c r="C70" s="16">
        <f>SUM(C72:C82)</f>
        <v>2135</v>
      </c>
      <c r="D70" s="25"/>
      <c r="E70" s="33"/>
      <c r="F70" s="100"/>
      <c r="G70" s="28">
        <f>SUM(G72:G82)</f>
        <v>21603100</v>
      </c>
      <c r="H70" s="22"/>
      <c r="I70" s="48">
        <f>SUM(I72:I82)</f>
        <v>14082808.82</v>
      </c>
      <c r="J70" s="80"/>
      <c r="K70" s="80"/>
      <c r="L70" s="28">
        <f t="shared" ref="L70:M70" si="65">SUM(L72:L82)</f>
        <v>1177422.96</v>
      </c>
      <c r="M70" s="45">
        <f t="shared" si="65"/>
        <v>1177422.96</v>
      </c>
      <c r="N70" s="80"/>
      <c r="O70" s="80"/>
      <c r="P70" s="45">
        <f>SUM(P72:P82)</f>
        <v>1173264.3599999999</v>
      </c>
      <c r="Q70" s="80"/>
      <c r="R70" s="80"/>
      <c r="S70" s="45">
        <f>SUM(S72:S82)</f>
        <v>1173228.3500000001</v>
      </c>
      <c r="T70" s="80"/>
      <c r="U70" s="80"/>
      <c r="V70" s="28">
        <f>SUM(V72:V82)</f>
        <v>3519631.05</v>
      </c>
      <c r="W70" s="45">
        <f>SUM(W72:W82)</f>
        <v>1173210.3500000001</v>
      </c>
      <c r="X70" s="80"/>
      <c r="Y70" s="80"/>
      <c r="Z70" s="28">
        <f>SUM(Z72:Z82)</f>
        <v>7039262.0999999996</v>
      </c>
      <c r="AA70" s="45">
        <f>SUM(AA72:AA82)</f>
        <v>1173210.3500000001</v>
      </c>
    </row>
    <row r="71" spans="1:27" ht="15.75" customHeight="1" x14ac:dyDescent="0.25">
      <c r="A71" s="124" t="s">
        <v>3</v>
      </c>
      <c r="B71" s="125"/>
      <c r="C71" s="125"/>
      <c r="D71" s="126"/>
      <c r="E71" s="10"/>
      <c r="F71" s="99"/>
      <c r="G71" s="18"/>
      <c r="H71" s="22"/>
      <c r="I71" s="47"/>
      <c r="J71" s="79"/>
      <c r="K71" s="79"/>
      <c r="L71" s="18"/>
      <c r="M71" s="38"/>
      <c r="N71" s="79"/>
      <c r="O71" s="79"/>
      <c r="P71" s="38"/>
      <c r="Q71" s="79"/>
      <c r="R71" s="79"/>
      <c r="S71" s="38"/>
      <c r="T71" s="79"/>
      <c r="U71" s="79"/>
      <c r="V71" s="18"/>
      <c r="W71" s="38"/>
      <c r="X71" s="79"/>
      <c r="Y71" s="79"/>
      <c r="Z71" s="18"/>
      <c r="AA71" s="38"/>
    </row>
    <row r="72" spans="1:27" x14ac:dyDescent="0.25">
      <c r="A72" s="87">
        <v>46</v>
      </c>
      <c r="B72" s="10" t="s">
        <v>44</v>
      </c>
      <c r="C72" s="7">
        <v>53</v>
      </c>
      <c r="D72" s="16" t="s">
        <v>10</v>
      </c>
      <c r="E72" s="26">
        <v>1442900</v>
      </c>
      <c r="F72" s="98">
        <v>1.4972000000000001</v>
      </c>
      <c r="G72" s="18">
        <f t="shared" ref="G72:G74" si="66">ROUND(E72*F72,0)</f>
        <v>2160310</v>
      </c>
      <c r="H72" s="22" t="s">
        <v>130</v>
      </c>
      <c r="I72" s="47">
        <f t="shared" ref="I72:I74" si="67">L72+P72+S72+V72+Z72</f>
        <v>1081307.17</v>
      </c>
      <c r="J72" s="79">
        <v>0.50090000000000001</v>
      </c>
      <c r="K72" s="79">
        <v>1.0018</v>
      </c>
      <c r="L72" s="18">
        <v>90174.94</v>
      </c>
      <c r="M72" s="38">
        <v>90174.94</v>
      </c>
      <c r="N72" s="79">
        <v>0.50049999999999994</v>
      </c>
      <c r="O72" s="79">
        <v>1.0009999999999999</v>
      </c>
      <c r="P72" s="38">
        <f>ROUND(G72*N72/12,2)</f>
        <v>90102.93</v>
      </c>
      <c r="Q72" s="79">
        <v>0.50049999999999994</v>
      </c>
      <c r="R72" s="79">
        <v>1.0009999999999999</v>
      </c>
      <c r="S72" s="38">
        <f>ROUND(G72*Q72/12,2)</f>
        <v>90102.93</v>
      </c>
      <c r="T72" s="79">
        <v>0.50049999999999994</v>
      </c>
      <c r="U72" s="79">
        <v>1.0009999999999999</v>
      </c>
      <c r="V72" s="18">
        <f t="shared" ref="V72:V82" si="68">ROUND(W72*3,2)</f>
        <v>270308.78999999998</v>
      </c>
      <c r="W72" s="38">
        <f t="shared" ref="W72:W74" si="69">ROUND(G72*T72/12,2)</f>
        <v>90102.93</v>
      </c>
      <c r="X72" s="79">
        <v>0.50049999999999994</v>
      </c>
      <c r="Y72" s="79">
        <v>1.0009999999999999</v>
      </c>
      <c r="Z72" s="18">
        <f t="shared" ref="Z72:Z74" si="70">ROUND(AA72*6,2)</f>
        <v>540617.57999999996</v>
      </c>
      <c r="AA72" s="38">
        <f t="shared" ref="AA72:AA74" si="71">ROUND(G72*X72/12,2)</f>
        <v>90102.93</v>
      </c>
    </row>
    <row r="73" spans="1:27" x14ac:dyDescent="0.25">
      <c r="A73" s="87">
        <f>A72+1</f>
        <v>47</v>
      </c>
      <c r="B73" s="10" t="s">
        <v>45</v>
      </c>
      <c r="C73" s="7">
        <v>78</v>
      </c>
      <c r="D73" s="16" t="s">
        <v>10</v>
      </c>
      <c r="E73" s="26">
        <v>1442900</v>
      </c>
      <c r="F73" s="98">
        <v>1.4972000000000001</v>
      </c>
      <c r="G73" s="18">
        <f t="shared" si="66"/>
        <v>2160310</v>
      </c>
      <c r="H73" s="22" t="s">
        <v>130</v>
      </c>
      <c r="I73" s="47">
        <f t="shared" si="67"/>
        <v>1082927.42</v>
      </c>
      <c r="J73" s="79">
        <v>0.50219999999999998</v>
      </c>
      <c r="K73" s="79">
        <v>1.0043</v>
      </c>
      <c r="L73" s="18">
        <v>90408.97</v>
      </c>
      <c r="M73" s="38">
        <v>90408.97</v>
      </c>
      <c r="N73" s="79">
        <v>0.50119999999999998</v>
      </c>
      <c r="O73" s="79">
        <v>1.0024</v>
      </c>
      <c r="P73" s="38">
        <f>ROUND(G73*N73/12,2)</f>
        <v>90228.95</v>
      </c>
      <c r="Q73" s="79">
        <v>0.50119999999999998</v>
      </c>
      <c r="R73" s="79">
        <v>1.0024</v>
      </c>
      <c r="S73" s="38">
        <f>ROUND(G73*Q73/12,2)</f>
        <v>90228.95</v>
      </c>
      <c r="T73" s="79">
        <v>0.50119999999999998</v>
      </c>
      <c r="U73" s="79">
        <v>1.0024</v>
      </c>
      <c r="V73" s="18">
        <f t="shared" si="68"/>
        <v>270686.84999999998</v>
      </c>
      <c r="W73" s="38">
        <f t="shared" si="69"/>
        <v>90228.95</v>
      </c>
      <c r="X73" s="79">
        <v>0.50119999999999998</v>
      </c>
      <c r="Y73" s="79">
        <v>1.0024</v>
      </c>
      <c r="Z73" s="18">
        <f t="shared" si="70"/>
        <v>541373.69999999995</v>
      </c>
      <c r="AA73" s="38">
        <f t="shared" si="71"/>
        <v>90228.95</v>
      </c>
    </row>
    <row r="74" spans="1:27" x14ac:dyDescent="0.25">
      <c r="A74" s="87">
        <f>A73+1</f>
        <v>48</v>
      </c>
      <c r="B74" s="10" t="s">
        <v>51</v>
      </c>
      <c r="C74" s="7">
        <v>90</v>
      </c>
      <c r="D74" s="16" t="s">
        <v>10</v>
      </c>
      <c r="E74" s="26">
        <v>1442900</v>
      </c>
      <c r="F74" s="98">
        <v>1.4972000000000001</v>
      </c>
      <c r="G74" s="18">
        <f t="shared" si="66"/>
        <v>2160310</v>
      </c>
      <c r="H74" s="22" t="s">
        <v>130</v>
      </c>
      <c r="I74" s="47">
        <f t="shared" si="67"/>
        <v>1082927.42</v>
      </c>
      <c r="J74" s="79">
        <v>0.50219999999999998</v>
      </c>
      <c r="K74" s="79">
        <v>1.0043</v>
      </c>
      <c r="L74" s="18">
        <v>90408.97</v>
      </c>
      <c r="M74" s="38">
        <v>90408.97</v>
      </c>
      <c r="N74" s="79">
        <v>0.50119999999999998</v>
      </c>
      <c r="O74" s="79">
        <v>1.0024</v>
      </c>
      <c r="P74" s="38">
        <f>ROUND(G74*N74/12,2)</f>
        <v>90228.95</v>
      </c>
      <c r="Q74" s="79">
        <v>0.50119999999999998</v>
      </c>
      <c r="R74" s="79">
        <v>1.0024</v>
      </c>
      <c r="S74" s="38">
        <f>ROUND(G74*Q74/12,2)</f>
        <v>90228.95</v>
      </c>
      <c r="T74" s="79">
        <v>0.50119999999999998</v>
      </c>
      <c r="U74" s="79">
        <v>1.0024</v>
      </c>
      <c r="V74" s="18">
        <f t="shared" si="68"/>
        <v>270686.84999999998</v>
      </c>
      <c r="W74" s="38">
        <f t="shared" si="69"/>
        <v>90228.95</v>
      </c>
      <c r="X74" s="79">
        <v>0.50119999999999998</v>
      </c>
      <c r="Y74" s="79">
        <v>1.0024</v>
      </c>
      <c r="Z74" s="18">
        <f t="shared" si="70"/>
        <v>541373.69999999995</v>
      </c>
      <c r="AA74" s="38">
        <f t="shared" si="71"/>
        <v>90228.95</v>
      </c>
    </row>
    <row r="75" spans="1:27" ht="15.75" customHeight="1" x14ac:dyDescent="0.25">
      <c r="A75" s="124" t="s">
        <v>143</v>
      </c>
      <c r="B75" s="125"/>
      <c r="C75" s="125"/>
      <c r="D75" s="126"/>
      <c r="E75" s="35"/>
      <c r="F75" s="99"/>
      <c r="G75" s="18"/>
      <c r="H75" s="22"/>
      <c r="I75" s="47"/>
      <c r="J75" s="79"/>
      <c r="K75" s="79"/>
      <c r="L75" s="18"/>
      <c r="M75" s="38"/>
      <c r="N75" s="79"/>
      <c r="O75" s="79"/>
      <c r="P75" s="38"/>
      <c r="Q75" s="79"/>
      <c r="R75" s="79"/>
      <c r="S75" s="38"/>
      <c r="T75" s="79"/>
      <c r="U75" s="79"/>
      <c r="V75" s="18">
        <f t="shared" si="68"/>
        <v>0</v>
      </c>
      <c r="W75" s="38"/>
      <c r="X75" s="79"/>
      <c r="Y75" s="79"/>
      <c r="Z75" s="18"/>
      <c r="AA75" s="38"/>
    </row>
    <row r="76" spans="1:27" x14ac:dyDescent="0.25">
      <c r="A76" s="87">
        <v>49</v>
      </c>
      <c r="B76" s="10" t="s">
        <v>46</v>
      </c>
      <c r="C76" s="7">
        <v>104</v>
      </c>
      <c r="D76" s="16" t="s">
        <v>10</v>
      </c>
      <c r="E76" s="26">
        <v>1442900</v>
      </c>
      <c r="F76" s="98">
        <v>1.4972000000000001</v>
      </c>
      <c r="G76" s="18">
        <f>ROUND(E76*F76,0)</f>
        <v>2160310</v>
      </c>
      <c r="H76" s="22" t="s">
        <v>130</v>
      </c>
      <c r="I76" s="47">
        <f t="shared" ref="I76:I82" si="72">L76+P76+S76+V76+Z76</f>
        <v>1127051.6799999997</v>
      </c>
      <c r="J76" s="79">
        <v>0.52290000000000003</v>
      </c>
      <c r="K76" s="79">
        <v>1.0056</v>
      </c>
      <c r="L76" s="18">
        <v>94135.51</v>
      </c>
      <c r="M76" s="38">
        <v>94135.51</v>
      </c>
      <c r="N76" s="79">
        <v>0.52159999999999995</v>
      </c>
      <c r="O76" s="79">
        <v>1.0029999999999999</v>
      </c>
      <c r="P76" s="38">
        <f t="shared" ref="P76:P82" si="73">ROUND(G76*N76/12,2)</f>
        <v>93901.47</v>
      </c>
      <c r="Q76" s="79">
        <v>0.52159999999999995</v>
      </c>
      <c r="R76" s="79">
        <v>1.0029999999999999</v>
      </c>
      <c r="S76" s="38">
        <f t="shared" ref="S76:S82" si="74">ROUND(G76*Q76/12,2)</f>
        <v>93901.47</v>
      </c>
      <c r="T76" s="79">
        <v>0.52159999999999995</v>
      </c>
      <c r="U76" s="79">
        <v>1.0029999999999999</v>
      </c>
      <c r="V76" s="18">
        <f t="shared" si="68"/>
        <v>281704.40999999997</v>
      </c>
      <c r="W76" s="38">
        <f t="shared" ref="W76:W82" si="75">ROUND(G76*T76/12,2)</f>
        <v>93901.47</v>
      </c>
      <c r="X76" s="79">
        <v>0.52159999999999995</v>
      </c>
      <c r="Y76" s="79">
        <v>1.0029999999999999</v>
      </c>
      <c r="Z76" s="18">
        <f t="shared" ref="Z76:Z82" si="76">ROUND(AA76*6,2)</f>
        <v>563408.81999999995</v>
      </c>
      <c r="AA76" s="38">
        <f t="shared" ref="AA76:AA82" si="77">ROUND(G76*X76/12,2)</f>
        <v>93901.47</v>
      </c>
    </row>
    <row r="77" spans="1:27" x14ac:dyDescent="0.25">
      <c r="A77" s="87">
        <f>A76+1</f>
        <v>50</v>
      </c>
      <c r="B77" s="10" t="s">
        <v>47</v>
      </c>
      <c r="C77" s="7">
        <v>533</v>
      </c>
      <c r="D77" s="16" t="s">
        <v>10</v>
      </c>
      <c r="E77" s="26">
        <v>1442900</v>
      </c>
      <c r="F77" s="99">
        <v>1.4972000000000001</v>
      </c>
      <c r="G77" s="18">
        <f t="shared" ref="G77:G82" si="78">ROUND(E77*F77,0)</f>
        <v>2160310</v>
      </c>
      <c r="H77" s="22" t="s">
        <v>130</v>
      </c>
      <c r="I77" s="47">
        <f t="shared" si="72"/>
        <v>1772408.37</v>
      </c>
      <c r="J77" s="79">
        <v>0.82809999999999995</v>
      </c>
      <c r="K77" s="79">
        <v>1.0223</v>
      </c>
      <c r="L77" s="18">
        <v>149079.39000000001</v>
      </c>
      <c r="M77" s="38">
        <v>149079.39000000001</v>
      </c>
      <c r="N77" s="79">
        <v>0.81979999999999997</v>
      </c>
      <c r="O77" s="79">
        <v>1.0121</v>
      </c>
      <c r="P77" s="38">
        <f t="shared" si="73"/>
        <v>147585.18</v>
      </c>
      <c r="Q77" s="79">
        <v>0.81979999999999997</v>
      </c>
      <c r="R77" s="79">
        <v>1.0121</v>
      </c>
      <c r="S77" s="38">
        <f t="shared" si="74"/>
        <v>147585.18</v>
      </c>
      <c r="T77" s="79">
        <v>0.81979999999999997</v>
      </c>
      <c r="U77" s="79">
        <v>1.0121</v>
      </c>
      <c r="V77" s="18">
        <f t="shared" si="68"/>
        <v>442755.54</v>
      </c>
      <c r="W77" s="38">
        <f t="shared" si="75"/>
        <v>147585.18</v>
      </c>
      <c r="X77" s="79">
        <v>0.81969999999999998</v>
      </c>
      <c r="Y77" s="79">
        <v>1.012</v>
      </c>
      <c r="Z77" s="18">
        <f t="shared" si="76"/>
        <v>885403.08</v>
      </c>
      <c r="AA77" s="38">
        <f t="shared" si="77"/>
        <v>147567.18</v>
      </c>
    </row>
    <row r="78" spans="1:27" x14ac:dyDescent="0.25">
      <c r="A78" s="87">
        <f t="shared" ref="A78:A82" si="79">A77+1</f>
        <v>51</v>
      </c>
      <c r="B78" s="10" t="s">
        <v>48</v>
      </c>
      <c r="C78" s="7">
        <v>154</v>
      </c>
      <c r="D78" s="16" t="s">
        <v>10</v>
      </c>
      <c r="E78" s="26">
        <v>1442900</v>
      </c>
      <c r="F78" s="99">
        <v>1.4972000000000001</v>
      </c>
      <c r="G78" s="18">
        <f t="shared" si="78"/>
        <v>2160310</v>
      </c>
      <c r="H78" s="22" t="s">
        <v>130</v>
      </c>
      <c r="I78" s="47">
        <f t="shared" si="72"/>
        <v>1754261.69</v>
      </c>
      <c r="J78" s="79">
        <v>0.81359999999999999</v>
      </c>
      <c r="K78" s="79">
        <v>1.0044999999999999</v>
      </c>
      <c r="L78" s="18">
        <v>146469.01999999999</v>
      </c>
      <c r="M78" s="38">
        <v>146469.01999999999</v>
      </c>
      <c r="N78" s="79">
        <v>0.81189999999999996</v>
      </c>
      <c r="O78" s="79">
        <v>1.0024</v>
      </c>
      <c r="P78" s="38">
        <f t="shared" si="73"/>
        <v>146162.97</v>
      </c>
      <c r="Q78" s="79">
        <v>0.81189999999999996</v>
      </c>
      <c r="R78" s="79">
        <v>1.0024</v>
      </c>
      <c r="S78" s="38">
        <f t="shared" si="74"/>
        <v>146162.97</v>
      </c>
      <c r="T78" s="79">
        <v>0.81189999999999996</v>
      </c>
      <c r="U78" s="79">
        <v>1.0024</v>
      </c>
      <c r="V78" s="18">
        <f t="shared" si="68"/>
        <v>438488.91</v>
      </c>
      <c r="W78" s="38">
        <f t="shared" si="75"/>
        <v>146162.97</v>
      </c>
      <c r="X78" s="79">
        <v>0.81189999999999996</v>
      </c>
      <c r="Y78" s="79">
        <v>1.0024</v>
      </c>
      <c r="Z78" s="18">
        <f t="shared" si="76"/>
        <v>876977.82</v>
      </c>
      <c r="AA78" s="38">
        <f t="shared" si="77"/>
        <v>146162.97</v>
      </c>
    </row>
    <row r="79" spans="1:27" x14ac:dyDescent="0.25">
      <c r="A79" s="87">
        <f t="shared" si="79"/>
        <v>52</v>
      </c>
      <c r="B79" s="10" t="s">
        <v>49</v>
      </c>
      <c r="C79" s="7">
        <v>211</v>
      </c>
      <c r="D79" s="16" t="s">
        <v>10</v>
      </c>
      <c r="E79" s="26">
        <v>1442900</v>
      </c>
      <c r="F79" s="99">
        <v>1.4972000000000001</v>
      </c>
      <c r="G79" s="18">
        <f t="shared" si="78"/>
        <v>2160310</v>
      </c>
      <c r="H79" s="22" t="s">
        <v>130</v>
      </c>
      <c r="I79" s="47">
        <f t="shared" si="72"/>
        <v>1753901.6799999997</v>
      </c>
      <c r="J79" s="79">
        <v>0.81320000000000003</v>
      </c>
      <c r="K79" s="79">
        <v>1.004</v>
      </c>
      <c r="L79" s="18">
        <v>146397.01</v>
      </c>
      <c r="M79" s="38">
        <v>146397.01</v>
      </c>
      <c r="N79" s="79">
        <v>0.81169999999999998</v>
      </c>
      <c r="O79" s="79">
        <v>1.0021</v>
      </c>
      <c r="P79" s="38">
        <f t="shared" si="73"/>
        <v>146126.97</v>
      </c>
      <c r="Q79" s="79">
        <v>0.81169999999999998</v>
      </c>
      <c r="R79" s="79">
        <v>1.0021</v>
      </c>
      <c r="S79" s="38">
        <f t="shared" si="74"/>
        <v>146126.97</v>
      </c>
      <c r="T79" s="79">
        <v>0.81169999999999998</v>
      </c>
      <c r="U79" s="79">
        <v>1.0021</v>
      </c>
      <c r="V79" s="18">
        <f t="shared" si="68"/>
        <v>438380.91</v>
      </c>
      <c r="W79" s="38">
        <f t="shared" si="75"/>
        <v>146126.97</v>
      </c>
      <c r="X79" s="79">
        <v>0.81179999999999997</v>
      </c>
      <c r="Y79" s="79">
        <v>1.0022</v>
      </c>
      <c r="Z79" s="18">
        <f t="shared" si="76"/>
        <v>876869.82</v>
      </c>
      <c r="AA79" s="38">
        <f t="shared" si="77"/>
        <v>146144.97</v>
      </c>
    </row>
    <row r="80" spans="1:27" x14ac:dyDescent="0.25">
      <c r="A80" s="87">
        <f t="shared" si="79"/>
        <v>53</v>
      </c>
      <c r="B80" s="10" t="s">
        <v>50</v>
      </c>
      <c r="C80" s="7">
        <v>395</v>
      </c>
      <c r="D80" s="16" t="s">
        <v>10</v>
      </c>
      <c r="E80" s="26">
        <v>1442900</v>
      </c>
      <c r="F80" s="99">
        <v>1.4972000000000001</v>
      </c>
      <c r="G80" s="18">
        <f t="shared" si="78"/>
        <v>2160310</v>
      </c>
      <c r="H80" s="22" t="s">
        <v>130</v>
      </c>
      <c r="I80" s="47">
        <f t="shared" si="72"/>
        <v>1763352.9900000002</v>
      </c>
      <c r="J80" s="79">
        <v>0.82099999999999995</v>
      </c>
      <c r="K80" s="79">
        <v>1.0136000000000001</v>
      </c>
      <c r="L80" s="18">
        <v>147801.21</v>
      </c>
      <c r="M80" s="38">
        <v>147801.21</v>
      </c>
      <c r="N80" s="79">
        <v>0.81599999999999995</v>
      </c>
      <c r="O80" s="79">
        <v>1.0074000000000001</v>
      </c>
      <c r="P80" s="38">
        <f t="shared" si="73"/>
        <v>146901.07999999999</v>
      </c>
      <c r="Q80" s="79">
        <v>0.81579999999999997</v>
      </c>
      <c r="R80" s="79">
        <v>1.0072000000000001</v>
      </c>
      <c r="S80" s="38">
        <f t="shared" si="74"/>
        <v>146865.07</v>
      </c>
      <c r="T80" s="79">
        <v>0.81579999999999997</v>
      </c>
      <c r="U80" s="79">
        <v>1.0072000000000001</v>
      </c>
      <c r="V80" s="18">
        <f t="shared" si="68"/>
        <v>440595.21</v>
      </c>
      <c r="W80" s="38">
        <f t="shared" si="75"/>
        <v>146865.07</v>
      </c>
      <c r="X80" s="79">
        <v>0.81579999999999997</v>
      </c>
      <c r="Y80" s="79">
        <v>1.0072000000000001</v>
      </c>
      <c r="Z80" s="18">
        <f t="shared" si="76"/>
        <v>881190.42</v>
      </c>
      <c r="AA80" s="38">
        <f t="shared" si="77"/>
        <v>146865.07</v>
      </c>
    </row>
    <row r="81" spans="1:27" x14ac:dyDescent="0.25">
      <c r="A81" s="87">
        <f t="shared" si="79"/>
        <v>54</v>
      </c>
      <c r="B81" s="10" t="s">
        <v>52</v>
      </c>
      <c r="C81" s="7">
        <v>218</v>
      </c>
      <c r="D81" s="16" t="s">
        <v>10</v>
      </c>
      <c r="E81" s="26">
        <v>1442900</v>
      </c>
      <c r="F81" s="99">
        <v>1.4972000000000001</v>
      </c>
      <c r="G81" s="18">
        <f t="shared" si="78"/>
        <v>2160310</v>
      </c>
      <c r="H81" s="22" t="s">
        <v>130</v>
      </c>
      <c r="I81" s="47">
        <f t="shared" si="72"/>
        <v>907330.2</v>
      </c>
      <c r="J81" s="79">
        <v>0.42</v>
      </c>
      <c r="K81" s="79">
        <v>1</v>
      </c>
      <c r="L81" s="18">
        <v>75610.850000000006</v>
      </c>
      <c r="M81" s="38">
        <v>75610.850000000006</v>
      </c>
      <c r="N81" s="79">
        <v>0.42</v>
      </c>
      <c r="O81" s="79">
        <v>1</v>
      </c>
      <c r="P81" s="38">
        <f t="shared" si="73"/>
        <v>75610.850000000006</v>
      </c>
      <c r="Q81" s="79">
        <v>0.42</v>
      </c>
      <c r="R81" s="79">
        <v>1</v>
      </c>
      <c r="S81" s="38">
        <f t="shared" si="74"/>
        <v>75610.850000000006</v>
      </c>
      <c r="T81" s="79">
        <v>0.42</v>
      </c>
      <c r="U81" s="79">
        <v>1</v>
      </c>
      <c r="V81" s="18">
        <f t="shared" si="68"/>
        <v>226832.55</v>
      </c>
      <c r="W81" s="38">
        <f t="shared" si="75"/>
        <v>75610.850000000006</v>
      </c>
      <c r="X81" s="79">
        <v>0.42</v>
      </c>
      <c r="Y81" s="79">
        <v>1</v>
      </c>
      <c r="Z81" s="18">
        <f t="shared" si="76"/>
        <v>453665.1</v>
      </c>
      <c r="AA81" s="38">
        <f t="shared" si="77"/>
        <v>75610.850000000006</v>
      </c>
    </row>
    <row r="82" spans="1:27" x14ac:dyDescent="0.25">
      <c r="A82" s="87">
        <f t="shared" si="79"/>
        <v>55</v>
      </c>
      <c r="B82" s="10" t="s">
        <v>53</v>
      </c>
      <c r="C82" s="7">
        <v>299</v>
      </c>
      <c r="D82" s="16" t="s">
        <v>10</v>
      </c>
      <c r="E82" s="26">
        <v>1442900</v>
      </c>
      <c r="F82" s="99">
        <v>1.4972000000000001</v>
      </c>
      <c r="G82" s="18">
        <f t="shared" si="78"/>
        <v>2160310</v>
      </c>
      <c r="H82" s="22" t="s">
        <v>130</v>
      </c>
      <c r="I82" s="47">
        <f t="shared" si="72"/>
        <v>1757340.2000000002</v>
      </c>
      <c r="J82" s="79">
        <v>0.81620000000000004</v>
      </c>
      <c r="K82" s="79">
        <v>1.0076000000000001</v>
      </c>
      <c r="L82" s="18">
        <v>146937.09</v>
      </c>
      <c r="M82" s="38">
        <v>146937.09</v>
      </c>
      <c r="N82" s="79">
        <v>0.81330000000000002</v>
      </c>
      <c r="O82" s="79">
        <v>1.0041</v>
      </c>
      <c r="P82" s="38">
        <f t="shared" si="73"/>
        <v>146415.01</v>
      </c>
      <c r="Q82" s="79">
        <v>0.81330000000000002</v>
      </c>
      <c r="R82" s="79">
        <v>1.0041</v>
      </c>
      <c r="S82" s="38">
        <f t="shared" si="74"/>
        <v>146415.01</v>
      </c>
      <c r="T82" s="79">
        <v>0.81320000000000003</v>
      </c>
      <c r="U82" s="79">
        <v>1.004</v>
      </c>
      <c r="V82" s="18">
        <f t="shared" si="68"/>
        <v>439191.03</v>
      </c>
      <c r="W82" s="38">
        <f t="shared" si="75"/>
        <v>146397.01</v>
      </c>
      <c r="X82" s="79">
        <v>0.81320000000000003</v>
      </c>
      <c r="Y82" s="79">
        <v>1.0039</v>
      </c>
      <c r="Z82" s="18">
        <f t="shared" si="76"/>
        <v>878382.06</v>
      </c>
      <c r="AA82" s="38">
        <f t="shared" si="77"/>
        <v>146397.01</v>
      </c>
    </row>
    <row r="83" spans="1:27" ht="15.75" customHeight="1" x14ac:dyDescent="0.25">
      <c r="A83" s="127" t="s">
        <v>108</v>
      </c>
      <c r="B83" s="128"/>
      <c r="C83" s="16">
        <f>SUM(C85:C92)</f>
        <v>2092</v>
      </c>
      <c r="D83" s="25"/>
      <c r="E83" s="33"/>
      <c r="F83" s="100"/>
      <c r="G83" s="28">
        <f t="shared" ref="G83" si="80">SUM(G85:G92)</f>
        <v>19123909</v>
      </c>
      <c r="H83" s="22"/>
      <c r="I83" s="48">
        <f t="shared" ref="I83" si="81">SUM(I85:I92)</f>
        <v>14708949.709999999</v>
      </c>
      <c r="J83" s="80"/>
      <c r="K83" s="80"/>
      <c r="L83" s="28">
        <f t="shared" ref="L83:M83" si="82">SUM(L85:L92)</f>
        <v>1229712.8799999999</v>
      </c>
      <c r="M83" s="45">
        <f t="shared" si="82"/>
        <v>1229712.8799999999</v>
      </c>
      <c r="N83" s="80"/>
      <c r="O83" s="80"/>
      <c r="P83" s="45">
        <f t="shared" ref="P83" si="83">SUM(P85:P92)</f>
        <v>1225455.53</v>
      </c>
      <c r="Q83" s="80"/>
      <c r="R83" s="80"/>
      <c r="S83" s="45">
        <f t="shared" ref="S83" si="84">SUM(S85:S92)</f>
        <v>1225432.76</v>
      </c>
      <c r="T83" s="80"/>
      <c r="U83" s="80"/>
      <c r="V83" s="28">
        <f t="shared" ref="V83:W83" si="85">SUM(V85:V92)</f>
        <v>3676161.72</v>
      </c>
      <c r="W83" s="45">
        <f t="shared" si="85"/>
        <v>1225387.24</v>
      </c>
      <c r="X83" s="80"/>
      <c r="Y83" s="80"/>
      <c r="Z83" s="28">
        <f t="shared" ref="Z83:AA83" si="86">SUM(Z85:Z92)</f>
        <v>7352186.8200000012</v>
      </c>
      <c r="AA83" s="45">
        <f t="shared" si="86"/>
        <v>1225364.47</v>
      </c>
    </row>
    <row r="84" spans="1:27" ht="15.75" customHeight="1" x14ac:dyDescent="0.25">
      <c r="A84" s="124" t="s">
        <v>3</v>
      </c>
      <c r="B84" s="125"/>
      <c r="C84" s="125"/>
      <c r="D84" s="126"/>
      <c r="E84" s="10"/>
      <c r="F84" s="99"/>
      <c r="G84" s="18"/>
      <c r="H84" s="22"/>
      <c r="I84" s="47"/>
      <c r="J84" s="79"/>
      <c r="K84" s="79"/>
      <c r="L84" s="18"/>
      <c r="M84" s="38"/>
      <c r="N84" s="79"/>
      <c r="O84" s="79"/>
      <c r="P84" s="38"/>
      <c r="Q84" s="79"/>
      <c r="R84" s="79"/>
      <c r="S84" s="38"/>
      <c r="T84" s="79"/>
      <c r="U84" s="79"/>
      <c r="V84" s="18"/>
      <c r="W84" s="38"/>
      <c r="X84" s="79"/>
      <c r="Y84" s="79"/>
      <c r="Z84" s="18"/>
      <c r="AA84" s="38"/>
    </row>
    <row r="85" spans="1:27" x14ac:dyDescent="0.25">
      <c r="A85" s="87">
        <v>56</v>
      </c>
      <c r="B85" s="10" t="s">
        <v>15</v>
      </c>
      <c r="C85" s="7">
        <v>59</v>
      </c>
      <c r="D85" s="16" t="s">
        <v>4</v>
      </c>
      <c r="E85" s="26">
        <v>1442900</v>
      </c>
      <c r="F85" s="99">
        <v>1.8934</v>
      </c>
      <c r="G85" s="18">
        <f>ROUND(E85*F85,0)</f>
        <v>2731987</v>
      </c>
      <c r="H85" s="22" t="s">
        <v>130</v>
      </c>
      <c r="I85" s="47">
        <f t="shared" ref="I85" si="87">L85+P85+S85+V85+Z85</f>
        <v>1366881.38</v>
      </c>
      <c r="J85" s="79">
        <v>0.50060000000000004</v>
      </c>
      <c r="K85" s="79">
        <v>1.0011000000000001</v>
      </c>
      <c r="L85" s="18">
        <v>113969.39</v>
      </c>
      <c r="M85" s="38">
        <v>113969.39</v>
      </c>
      <c r="N85" s="79">
        <v>0.50029999999999997</v>
      </c>
      <c r="O85" s="79">
        <v>1.0005999999999999</v>
      </c>
      <c r="P85" s="38">
        <f>ROUND(G85*N85/12,2)</f>
        <v>113901.09</v>
      </c>
      <c r="Q85" s="79">
        <v>0.50029999999999997</v>
      </c>
      <c r="R85" s="79">
        <v>1.0005999999999999</v>
      </c>
      <c r="S85" s="38">
        <f>ROUND(G85*Q85/12,2)</f>
        <v>113901.09</v>
      </c>
      <c r="T85" s="79">
        <v>0.50029999999999997</v>
      </c>
      <c r="U85" s="79">
        <v>1.0005999999999999</v>
      </c>
      <c r="V85" s="18">
        <f t="shared" ref="V85" si="88">ROUND(W85*3,2)</f>
        <v>341703.27</v>
      </c>
      <c r="W85" s="38">
        <f t="shared" ref="W85:W92" si="89">ROUND(G85*T85/12,2)</f>
        <v>113901.09</v>
      </c>
      <c r="X85" s="79">
        <v>0.50029999999999997</v>
      </c>
      <c r="Y85" s="79">
        <v>1.0005999999999999</v>
      </c>
      <c r="Z85" s="18">
        <f t="shared" ref="Z85" si="90">ROUND(AA85*6,2)</f>
        <v>683406.54</v>
      </c>
      <c r="AA85" s="38">
        <f t="shared" ref="AA85" si="91">ROUND(G85*X85/12,2)</f>
        <v>113901.09</v>
      </c>
    </row>
    <row r="86" spans="1:27" ht="15.75" customHeight="1" x14ac:dyDescent="0.25">
      <c r="A86" s="124" t="s">
        <v>143</v>
      </c>
      <c r="B86" s="125"/>
      <c r="C86" s="125"/>
      <c r="D86" s="126"/>
      <c r="E86" s="32"/>
      <c r="F86" s="99"/>
      <c r="G86" s="18"/>
      <c r="H86" s="22"/>
      <c r="I86" s="47"/>
      <c r="J86" s="79"/>
      <c r="K86" s="79"/>
      <c r="L86" s="18"/>
      <c r="M86" s="38"/>
      <c r="N86" s="79"/>
      <c r="O86" s="79"/>
      <c r="P86" s="38"/>
      <c r="Q86" s="79"/>
      <c r="R86" s="79"/>
      <c r="S86" s="38"/>
      <c r="T86" s="79"/>
      <c r="U86" s="79"/>
      <c r="V86" s="18"/>
      <c r="W86" s="38"/>
      <c r="X86" s="79"/>
      <c r="Y86" s="79"/>
      <c r="Z86" s="18"/>
      <c r="AA86" s="38"/>
    </row>
    <row r="87" spans="1:27" x14ac:dyDescent="0.25">
      <c r="A87" s="87">
        <v>57</v>
      </c>
      <c r="B87" s="10" t="s">
        <v>13</v>
      </c>
      <c r="C87" s="7">
        <v>334</v>
      </c>
      <c r="D87" s="16" t="s">
        <v>4</v>
      </c>
      <c r="E87" s="26">
        <v>1442900</v>
      </c>
      <c r="F87" s="99">
        <v>1.8934</v>
      </c>
      <c r="G87" s="18">
        <f t="shared" ref="G87:G92" si="92">ROUND(E87*F87,0)</f>
        <v>2731987</v>
      </c>
      <c r="H87" s="22" t="s">
        <v>130</v>
      </c>
      <c r="I87" s="47">
        <f t="shared" ref="I87:I92" si="93">L87+P87+S87+V87+Z87</f>
        <v>2227229.59</v>
      </c>
      <c r="J87" s="79">
        <v>0.81899999999999995</v>
      </c>
      <c r="K87" s="79">
        <v>1.0111000000000001</v>
      </c>
      <c r="L87" s="18">
        <v>186458.11</v>
      </c>
      <c r="M87" s="38">
        <v>186458.11</v>
      </c>
      <c r="N87" s="79">
        <v>0.81489999999999996</v>
      </c>
      <c r="O87" s="79">
        <v>1.006</v>
      </c>
      <c r="P87" s="38">
        <f t="shared" ref="P87:P92" si="94">ROUND(G87*N87/12,2)</f>
        <v>185524.68</v>
      </c>
      <c r="Q87" s="79">
        <v>0.81489999999999996</v>
      </c>
      <c r="R87" s="79">
        <v>1.006</v>
      </c>
      <c r="S87" s="38">
        <f t="shared" ref="S87:S92" si="95">ROUND(G87*Q87/12,2)</f>
        <v>185524.68</v>
      </c>
      <c r="T87" s="79">
        <v>0.81489999999999996</v>
      </c>
      <c r="U87" s="79">
        <v>1.006</v>
      </c>
      <c r="V87" s="18">
        <f t="shared" ref="V87:V92" si="96">ROUND(W87*3,2)</f>
        <v>556574.04</v>
      </c>
      <c r="W87" s="38">
        <f t="shared" si="89"/>
        <v>185524.68</v>
      </c>
      <c r="X87" s="79">
        <v>0.81489999999999996</v>
      </c>
      <c r="Y87" s="79">
        <v>1.006</v>
      </c>
      <c r="Z87" s="18">
        <f t="shared" ref="Z87:Z92" si="97">ROUND(AA87*6,2)</f>
        <v>1113148.08</v>
      </c>
      <c r="AA87" s="38">
        <f t="shared" ref="AA87:AA92" si="98">ROUND(G87*X87/12,2)</f>
        <v>185524.68</v>
      </c>
    </row>
    <row r="88" spans="1:27" x14ac:dyDescent="0.25">
      <c r="A88" s="87">
        <f>A87+1</f>
        <v>58</v>
      </c>
      <c r="B88" s="10" t="s">
        <v>14</v>
      </c>
      <c r="C88" s="7">
        <v>163</v>
      </c>
      <c r="D88" s="16" t="s">
        <v>4</v>
      </c>
      <c r="E88" s="26">
        <v>1442900</v>
      </c>
      <c r="F88" s="99">
        <v>1.8934</v>
      </c>
      <c r="G88" s="18">
        <f t="shared" si="92"/>
        <v>2731987</v>
      </c>
      <c r="H88" s="22" t="s">
        <v>130</v>
      </c>
      <c r="I88" s="47">
        <f t="shared" si="93"/>
        <v>2220240.33</v>
      </c>
      <c r="J88" s="79">
        <v>0.8145</v>
      </c>
      <c r="K88" s="79">
        <v>1.0056</v>
      </c>
      <c r="L88" s="18">
        <v>185433.62</v>
      </c>
      <c r="M88" s="38">
        <v>185433.62</v>
      </c>
      <c r="N88" s="79">
        <v>0.81259999999999999</v>
      </c>
      <c r="O88" s="79">
        <v>1.0032000000000001</v>
      </c>
      <c r="P88" s="38">
        <f t="shared" si="94"/>
        <v>185001.05</v>
      </c>
      <c r="Q88" s="79">
        <v>0.81259999999999999</v>
      </c>
      <c r="R88" s="79">
        <v>1.0032000000000001</v>
      </c>
      <c r="S88" s="38">
        <f t="shared" si="95"/>
        <v>185001.05</v>
      </c>
      <c r="T88" s="79">
        <v>0.8125</v>
      </c>
      <c r="U88" s="79">
        <v>1.0031000000000001</v>
      </c>
      <c r="V88" s="18">
        <f t="shared" si="96"/>
        <v>554934.87</v>
      </c>
      <c r="W88" s="38">
        <f t="shared" si="89"/>
        <v>184978.29</v>
      </c>
      <c r="X88" s="79">
        <v>0.8125</v>
      </c>
      <c r="Y88" s="79">
        <v>1.0031000000000001</v>
      </c>
      <c r="Z88" s="18">
        <f t="shared" si="97"/>
        <v>1109869.74</v>
      </c>
      <c r="AA88" s="38">
        <f t="shared" si="98"/>
        <v>184978.29</v>
      </c>
    </row>
    <row r="89" spans="1:27" x14ac:dyDescent="0.25">
      <c r="A89" s="87">
        <f t="shared" ref="A89:A92" si="99">A88+1</f>
        <v>59</v>
      </c>
      <c r="B89" s="10" t="s">
        <v>16</v>
      </c>
      <c r="C89" s="7">
        <v>630</v>
      </c>
      <c r="D89" s="16" t="s">
        <v>4</v>
      </c>
      <c r="E89" s="26">
        <v>1442900</v>
      </c>
      <c r="F89" s="99">
        <v>1.8934</v>
      </c>
      <c r="G89" s="18">
        <f t="shared" si="92"/>
        <v>2731987</v>
      </c>
      <c r="H89" s="22" t="s">
        <v>130</v>
      </c>
      <c r="I89" s="47">
        <f t="shared" si="93"/>
        <v>2232397.6900000004</v>
      </c>
      <c r="J89" s="79">
        <v>0.82269999999999999</v>
      </c>
      <c r="K89" s="79">
        <v>1.0157</v>
      </c>
      <c r="L89" s="18">
        <v>187300.48000000001</v>
      </c>
      <c r="M89" s="38">
        <v>187300.48000000001</v>
      </c>
      <c r="N89" s="79">
        <v>0.81679999999999997</v>
      </c>
      <c r="O89" s="79">
        <v>1.0084</v>
      </c>
      <c r="P89" s="38">
        <f t="shared" si="94"/>
        <v>185957.25</v>
      </c>
      <c r="Q89" s="79">
        <v>0.81669999999999998</v>
      </c>
      <c r="R89" s="79">
        <v>1.0083</v>
      </c>
      <c r="S89" s="38">
        <f t="shared" si="95"/>
        <v>185934.48</v>
      </c>
      <c r="T89" s="79">
        <v>0.81659999999999999</v>
      </c>
      <c r="U89" s="79">
        <v>1.0081</v>
      </c>
      <c r="V89" s="18">
        <f t="shared" si="96"/>
        <v>557735.16</v>
      </c>
      <c r="W89" s="38">
        <f t="shared" si="89"/>
        <v>185911.72</v>
      </c>
      <c r="X89" s="79">
        <v>0.81659999999999999</v>
      </c>
      <c r="Y89" s="79">
        <v>1.0081</v>
      </c>
      <c r="Z89" s="18">
        <f t="shared" si="97"/>
        <v>1115470.32</v>
      </c>
      <c r="AA89" s="38">
        <f t="shared" si="98"/>
        <v>185911.72</v>
      </c>
    </row>
    <row r="90" spans="1:27" x14ac:dyDescent="0.25">
      <c r="A90" s="87">
        <f t="shared" si="99"/>
        <v>60</v>
      </c>
      <c r="B90" s="10" t="s">
        <v>17</v>
      </c>
      <c r="C90" s="7">
        <v>481</v>
      </c>
      <c r="D90" s="16" t="s">
        <v>4</v>
      </c>
      <c r="E90" s="26">
        <v>1442900</v>
      </c>
      <c r="F90" s="99">
        <v>1.8934</v>
      </c>
      <c r="G90" s="18">
        <f t="shared" si="92"/>
        <v>2731987</v>
      </c>
      <c r="H90" s="22" t="s">
        <v>130</v>
      </c>
      <c r="I90" s="47">
        <f t="shared" si="93"/>
        <v>2226910.9300000002</v>
      </c>
      <c r="J90" s="79">
        <v>0.81869999999999998</v>
      </c>
      <c r="K90" s="79">
        <v>1.0107999999999999</v>
      </c>
      <c r="L90" s="18">
        <v>186389.81</v>
      </c>
      <c r="M90" s="38">
        <v>186389.81</v>
      </c>
      <c r="N90" s="79">
        <v>0.81479999999999997</v>
      </c>
      <c r="O90" s="79">
        <v>1.0059</v>
      </c>
      <c r="P90" s="38">
        <f t="shared" si="94"/>
        <v>185501.92</v>
      </c>
      <c r="Q90" s="79">
        <v>0.81479999999999997</v>
      </c>
      <c r="R90" s="79">
        <v>1.0059</v>
      </c>
      <c r="S90" s="38">
        <f t="shared" si="95"/>
        <v>185501.92</v>
      </c>
      <c r="T90" s="79">
        <v>0.81479999999999997</v>
      </c>
      <c r="U90" s="79">
        <v>1.0059</v>
      </c>
      <c r="V90" s="18">
        <f t="shared" si="96"/>
        <v>556505.76</v>
      </c>
      <c r="W90" s="38">
        <f t="shared" si="89"/>
        <v>185501.92</v>
      </c>
      <c r="X90" s="79">
        <v>0.81479999999999997</v>
      </c>
      <c r="Y90" s="79">
        <v>1.0059</v>
      </c>
      <c r="Z90" s="18">
        <f t="shared" si="97"/>
        <v>1113011.52</v>
      </c>
      <c r="AA90" s="38">
        <f t="shared" si="98"/>
        <v>185501.92</v>
      </c>
    </row>
    <row r="91" spans="1:27" x14ac:dyDescent="0.25">
      <c r="A91" s="87">
        <f t="shared" si="99"/>
        <v>61</v>
      </c>
      <c r="B91" s="10" t="s">
        <v>18</v>
      </c>
      <c r="C91" s="7">
        <v>274</v>
      </c>
      <c r="D91" s="16" t="s">
        <v>4</v>
      </c>
      <c r="E91" s="26">
        <v>1442900</v>
      </c>
      <c r="F91" s="99">
        <v>1.8934</v>
      </c>
      <c r="G91" s="18">
        <f t="shared" si="92"/>
        <v>2731987</v>
      </c>
      <c r="H91" s="22" t="s">
        <v>130</v>
      </c>
      <c r="I91" s="47">
        <f t="shared" si="93"/>
        <v>2219193.0499999998</v>
      </c>
      <c r="J91" s="79">
        <v>0.81399999999999995</v>
      </c>
      <c r="K91" s="79">
        <v>1.0048999999999999</v>
      </c>
      <c r="L91" s="18">
        <v>185319.78</v>
      </c>
      <c r="M91" s="38">
        <v>185319.78</v>
      </c>
      <c r="N91" s="79">
        <v>0.81220000000000003</v>
      </c>
      <c r="O91" s="79">
        <v>1.0026999999999999</v>
      </c>
      <c r="P91" s="38">
        <f t="shared" si="94"/>
        <v>184909.99</v>
      </c>
      <c r="Q91" s="79">
        <v>0.81220000000000003</v>
      </c>
      <c r="R91" s="79">
        <v>1.0026999999999999</v>
      </c>
      <c r="S91" s="38">
        <f t="shared" si="95"/>
        <v>184909.99</v>
      </c>
      <c r="T91" s="79">
        <v>0.81220000000000003</v>
      </c>
      <c r="U91" s="79">
        <v>1.0026999999999999</v>
      </c>
      <c r="V91" s="18">
        <f t="shared" si="96"/>
        <v>554729.97</v>
      </c>
      <c r="W91" s="38">
        <f t="shared" si="89"/>
        <v>184909.99</v>
      </c>
      <c r="X91" s="79">
        <v>0.81210000000000004</v>
      </c>
      <c r="Y91" s="79">
        <v>1.0025999999999999</v>
      </c>
      <c r="Z91" s="18">
        <f t="shared" si="97"/>
        <v>1109323.32</v>
      </c>
      <c r="AA91" s="38">
        <f t="shared" si="98"/>
        <v>184887.22</v>
      </c>
    </row>
    <row r="92" spans="1:27" x14ac:dyDescent="0.25">
      <c r="A92" s="87">
        <f t="shared" si="99"/>
        <v>62</v>
      </c>
      <c r="B92" s="10" t="s">
        <v>19</v>
      </c>
      <c r="C92" s="7">
        <v>151</v>
      </c>
      <c r="D92" s="16" t="s">
        <v>4</v>
      </c>
      <c r="E92" s="26">
        <v>1442900</v>
      </c>
      <c r="F92" s="99">
        <v>1.8934</v>
      </c>
      <c r="G92" s="18">
        <f t="shared" si="92"/>
        <v>2731987</v>
      </c>
      <c r="H92" s="22" t="s">
        <v>130</v>
      </c>
      <c r="I92" s="47">
        <f t="shared" si="93"/>
        <v>2216096.7400000002</v>
      </c>
      <c r="J92" s="79">
        <v>0.81189999999999996</v>
      </c>
      <c r="K92" s="79">
        <v>1.0023</v>
      </c>
      <c r="L92" s="18">
        <v>184841.69</v>
      </c>
      <c r="M92" s="38">
        <v>184841.69</v>
      </c>
      <c r="N92" s="79">
        <v>0.81110000000000004</v>
      </c>
      <c r="O92" s="79">
        <v>1.0013000000000001</v>
      </c>
      <c r="P92" s="38">
        <f t="shared" si="94"/>
        <v>184659.55</v>
      </c>
      <c r="Q92" s="79">
        <v>0.81110000000000004</v>
      </c>
      <c r="R92" s="79">
        <v>1.0013000000000001</v>
      </c>
      <c r="S92" s="38">
        <f t="shared" si="95"/>
        <v>184659.55</v>
      </c>
      <c r="T92" s="79">
        <v>0.81110000000000004</v>
      </c>
      <c r="U92" s="79">
        <v>1.0013000000000001</v>
      </c>
      <c r="V92" s="18">
        <f t="shared" si="96"/>
        <v>553978.65</v>
      </c>
      <c r="W92" s="38">
        <f t="shared" si="89"/>
        <v>184659.55</v>
      </c>
      <c r="X92" s="79">
        <v>0.81110000000000004</v>
      </c>
      <c r="Y92" s="79">
        <v>1.0013000000000001</v>
      </c>
      <c r="Z92" s="18">
        <f t="shared" si="97"/>
        <v>1107957.3</v>
      </c>
      <c r="AA92" s="38">
        <f t="shared" si="98"/>
        <v>184659.55</v>
      </c>
    </row>
    <row r="93" spans="1:27" ht="15.75" customHeight="1" x14ac:dyDescent="0.25">
      <c r="A93" s="127" t="s">
        <v>109</v>
      </c>
      <c r="B93" s="128"/>
      <c r="C93" s="16">
        <f>SUM(C95:C102)</f>
        <v>1878</v>
      </c>
      <c r="D93" s="25"/>
      <c r="E93" s="33"/>
      <c r="F93" s="100"/>
      <c r="G93" s="28">
        <f>SUM(G95:G102)</f>
        <v>17282480</v>
      </c>
      <c r="H93" s="22"/>
      <c r="I93" s="48">
        <f>SUM(I95:I102)</f>
        <v>12935198.18</v>
      </c>
      <c r="J93" s="80"/>
      <c r="K93" s="80"/>
      <c r="L93" s="28">
        <f t="shared" ref="L93:M93" si="100">SUM(L95:L102)</f>
        <v>994732.75</v>
      </c>
      <c r="M93" s="45">
        <f t="shared" si="100"/>
        <v>994732.75</v>
      </c>
      <c r="N93" s="80"/>
      <c r="O93" s="80"/>
      <c r="P93" s="45">
        <f>SUM(P95:P102)</f>
        <v>1027857.4999999999</v>
      </c>
      <c r="Q93" s="80"/>
      <c r="R93" s="80"/>
      <c r="S93" s="45">
        <f>SUM(S95:S102)</f>
        <v>1027839.4999999999</v>
      </c>
      <c r="T93" s="80"/>
      <c r="U93" s="80"/>
      <c r="V93" s="28">
        <f>SUM(V95:V102)</f>
        <v>3295174.8900000006</v>
      </c>
      <c r="W93" s="45">
        <f>SUM(W95:W102)</f>
        <v>1098391.6300000001</v>
      </c>
      <c r="X93" s="80"/>
      <c r="Y93" s="80"/>
      <c r="Z93" s="28">
        <f>SUM(Z95:Z102)</f>
        <v>6589593.540000001</v>
      </c>
      <c r="AA93" s="45">
        <f>SUM(AA95:AA102)</f>
        <v>1098265.5900000001</v>
      </c>
    </row>
    <row r="94" spans="1:27" ht="15.75" customHeight="1" x14ac:dyDescent="0.25">
      <c r="A94" s="124" t="s">
        <v>143</v>
      </c>
      <c r="B94" s="125"/>
      <c r="C94" s="125"/>
      <c r="D94" s="126"/>
      <c r="E94" s="10"/>
      <c r="F94" s="99"/>
      <c r="G94" s="18"/>
      <c r="H94" s="22"/>
      <c r="I94" s="47"/>
      <c r="J94" s="79"/>
      <c r="K94" s="79"/>
      <c r="L94" s="18"/>
      <c r="M94" s="38"/>
      <c r="N94" s="79"/>
      <c r="O94" s="79"/>
      <c r="P94" s="38"/>
      <c r="Q94" s="79"/>
      <c r="R94" s="79"/>
      <c r="S94" s="38"/>
      <c r="T94" s="79"/>
      <c r="U94" s="79"/>
      <c r="V94" s="18"/>
      <c r="W94" s="38"/>
      <c r="X94" s="79"/>
      <c r="Y94" s="79"/>
      <c r="Z94" s="18"/>
      <c r="AA94" s="38"/>
    </row>
    <row r="95" spans="1:27" x14ac:dyDescent="0.25">
      <c r="A95" s="87">
        <v>63</v>
      </c>
      <c r="B95" s="10" t="s">
        <v>11</v>
      </c>
      <c r="C95" s="7">
        <v>241</v>
      </c>
      <c r="D95" s="7" t="s">
        <v>10</v>
      </c>
      <c r="E95" s="26">
        <v>1442900</v>
      </c>
      <c r="F95" s="99">
        <v>1.4972000000000001</v>
      </c>
      <c r="G95" s="18">
        <f t="shared" ref="G95:G102" si="101">ROUND(E95*F95,0)</f>
        <v>2160310</v>
      </c>
      <c r="H95" s="22" t="s">
        <v>130</v>
      </c>
      <c r="I95" s="47">
        <f t="shared" ref="I95:I102" si="102">L95+P95+S95+V95+Z95</f>
        <v>1542353.31</v>
      </c>
      <c r="J95" s="79">
        <v>0.42</v>
      </c>
      <c r="K95" s="79">
        <v>1</v>
      </c>
      <c r="L95" s="18">
        <v>75610.850000000006</v>
      </c>
      <c r="M95" s="38">
        <v>75610.850000000006</v>
      </c>
      <c r="N95" s="79">
        <v>0.42</v>
      </c>
      <c r="O95" s="79">
        <v>1</v>
      </c>
      <c r="P95" s="38">
        <f t="shared" ref="P95:P102" si="103">ROUND(G95*N95/12,2)</f>
        <v>75610.850000000006</v>
      </c>
      <c r="Q95" s="79">
        <v>0.42</v>
      </c>
      <c r="R95" s="79">
        <v>1</v>
      </c>
      <c r="S95" s="38">
        <f t="shared" ref="S95:S102" si="104">ROUND(G95*Q95/12,2)</f>
        <v>75610.850000000006</v>
      </c>
      <c r="T95" s="79">
        <v>0.81200000000000006</v>
      </c>
      <c r="U95" s="79">
        <v>1.0024999999999999</v>
      </c>
      <c r="V95" s="18">
        <f t="shared" ref="V95:V102" si="105">ROUND(W95*3,2)</f>
        <v>438542.94</v>
      </c>
      <c r="W95" s="38">
        <f t="shared" ref="W95:W102" si="106">ROUND(G95*T95/12,2)</f>
        <v>146180.98000000001</v>
      </c>
      <c r="X95" s="79">
        <v>0.81189999999999996</v>
      </c>
      <c r="Y95" s="79">
        <v>1.0024</v>
      </c>
      <c r="Z95" s="18">
        <f t="shared" ref="Z95:Z102" si="107">ROUND(AA95*6,2)</f>
        <v>876977.82</v>
      </c>
      <c r="AA95" s="38">
        <f t="shared" ref="AA95:AA102" si="108">ROUND(G95*X95/12,2)</f>
        <v>146162.97</v>
      </c>
    </row>
    <row r="96" spans="1:27" x14ac:dyDescent="0.25">
      <c r="A96" s="87">
        <f>A95+1</f>
        <v>64</v>
      </c>
      <c r="B96" s="10" t="s">
        <v>22</v>
      </c>
      <c r="C96" s="7">
        <v>359</v>
      </c>
      <c r="D96" s="7" t="s">
        <v>10</v>
      </c>
      <c r="E96" s="26">
        <v>1442900</v>
      </c>
      <c r="F96" s="99">
        <v>1.4972000000000001</v>
      </c>
      <c r="G96" s="18">
        <f t="shared" si="101"/>
        <v>2160310</v>
      </c>
      <c r="H96" s="22" t="s">
        <v>130</v>
      </c>
      <c r="I96" s="47">
        <f t="shared" si="102"/>
        <v>1760796.65</v>
      </c>
      <c r="J96" s="79">
        <v>0.81899999999999995</v>
      </c>
      <c r="K96" s="79">
        <v>1.0111000000000001</v>
      </c>
      <c r="L96" s="18">
        <v>147441.16</v>
      </c>
      <c r="M96" s="38">
        <v>147441.16</v>
      </c>
      <c r="N96" s="79">
        <v>0.81489999999999996</v>
      </c>
      <c r="O96" s="79">
        <v>1.0061</v>
      </c>
      <c r="P96" s="38">
        <f t="shared" si="103"/>
        <v>146703.04999999999</v>
      </c>
      <c r="Q96" s="79">
        <v>0.81489999999999996</v>
      </c>
      <c r="R96" s="79">
        <v>1.0061</v>
      </c>
      <c r="S96" s="38">
        <f t="shared" si="104"/>
        <v>146703.04999999999</v>
      </c>
      <c r="T96" s="79">
        <v>0.81479999999999997</v>
      </c>
      <c r="U96" s="79">
        <v>1.0059</v>
      </c>
      <c r="V96" s="18">
        <f t="shared" si="105"/>
        <v>440055.15</v>
      </c>
      <c r="W96" s="38">
        <f t="shared" si="106"/>
        <v>146685.04999999999</v>
      </c>
      <c r="X96" s="79">
        <v>0.81459999999999999</v>
      </c>
      <c r="Y96" s="79">
        <v>1.0057</v>
      </c>
      <c r="Z96" s="18">
        <f t="shared" si="107"/>
        <v>879894.24</v>
      </c>
      <c r="AA96" s="38">
        <f t="shared" si="108"/>
        <v>146649.04</v>
      </c>
    </row>
    <row r="97" spans="1:27" x14ac:dyDescent="0.25">
      <c r="A97" s="87">
        <f t="shared" ref="A97:A101" si="109">A96+1</f>
        <v>65</v>
      </c>
      <c r="B97" s="10" t="s">
        <v>21</v>
      </c>
      <c r="C97" s="7">
        <v>107</v>
      </c>
      <c r="D97" s="7" t="s">
        <v>10</v>
      </c>
      <c r="E97" s="26">
        <v>1442900</v>
      </c>
      <c r="F97" s="99">
        <v>1.4972000000000001</v>
      </c>
      <c r="G97" s="18">
        <f t="shared" si="101"/>
        <v>2160310</v>
      </c>
      <c r="H97" s="22" t="s">
        <v>130</v>
      </c>
      <c r="I97" s="47">
        <f t="shared" si="102"/>
        <v>1753559.6199999999</v>
      </c>
      <c r="J97" s="79">
        <v>0.81310000000000004</v>
      </c>
      <c r="K97" s="79">
        <v>1.0038</v>
      </c>
      <c r="L97" s="18">
        <v>146379.01</v>
      </c>
      <c r="M97" s="38">
        <v>146379.01</v>
      </c>
      <c r="N97" s="79">
        <v>0.81169999999999998</v>
      </c>
      <c r="O97" s="79">
        <v>1.0021</v>
      </c>
      <c r="P97" s="38">
        <f t="shared" si="103"/>
        <v>146126.97</v>
      </c>
      <c r="Q97" s="79">
        <v>0.81169999999999998</v>
      </c>
      <c r="R97" s="79">
        <v>1.0021</v>
      </c>
      <c r="S97" s="38">
        <f t="shared" si="104"/>
        <v>146126.97</v>
      </c>
      <c r="T97" s="79">
        <v>0.81169999999999998</v>
      </c>
      <c r="U97" s="79">
        <v>1.0021</v>
      </c>
      <c r="V97" s="18">
        <f t="shared" si="105"/>
        <v>438380.91</v>
      </c>
      <c r="W97" s="38">
        <f t="shared" si="106"/>
        <v>146126.97</v>
      </c>
      <c r="X97" s="79">
        <v>0.8115</v>
      </c>
      <c r="Y97" s="79">
        <v>1.0019</v>
      </c>
      <c r="Z97" s="18">
        <f t="shared" si="107"/>
        <v>876545.76</v>
      </c>
      <c r="AA97" s="38">
        <f t="shared" si="108"/>
        <v>146090.96</v>
      </c>
    </row>
    <row r="98" spans="1:27" x14ac:dyDescent="0.25">
      <c r="A98" s="87">
        <f t="shared" si="109"/>
        <v>66</v>
      </c>
      <c r="B98" s="10" t="s">
        <v>12</v>
      </c>
      <c r="C98" s="7">
        <v>138</v>
      </c>
      <c r="D98" s="7" t="s">
        <v>10</v>
      </c>
      <c r="E98" s="26">
        <v>1442900</v>
      </c>
      <c r="F98" s="99">
        <v>1.4972000000000001</v>
      </c>
      <c r="G98" s="18">
        <f t="shared" si="101"/>
        <v>2160310</v>
      </c>
      <c r="H98" s="22" t="s">
        <v>130</v>
      </c>
      <c r="I98" s="47">
        <f t="shared" si="102"/>
        <v>1320381.51</v>
      </c>
      <c r="J98" s="79">
        <v>0.61219999999999997</v>
      </c>
      <c r="K98" s="79">
        <v>1.0036</v>
      </c>
      <c r="L98" s="18">
        <v>110211.82</v>
      </c>
      <c r="M98" s="38">
        <v>110211.82</v>
      </c>
      <c r="N98" s="79">
        <v>0.61119999999999997</v>
      </c>
      <c r="O98" s="79">
        <v>1.0019</v>
      </c>
      <c r="P98" s="38">
        <f t="shared" si="103"/>
        <v>110031.79</v>
      </c>
      <c r="Q98" s="79">
        <v>0.61109999999999998</v>
      </c>
      <c r="R98" s="79">
        <v>1.0018</v>
      </c>
      <c r="S98" s="38">
        <f t="shared" si="104"/>
        <v>110013.79</v>
      </c>
      <c r="T98" s="79">
        <v>0.61109999999999998</v>
      </c>
      <c r="U98" s="79">
        <v>1.0018</v>
      </c>
      <c r="V98" s="18">
        <f t="shared" si="105"/>
        <v>330041.37</v>
      </c>
      <c r="W98" s="38">
        <f t="shared" si="106"/>
        <v>110013.79</v>
      </c>
      <c r="X98" s="79">
        <v>0.61109999999999998</v>
      </c>
      <c r="Y98" s="79">
        <v>1.0018</v>
      </c>
      <c r="Z98" s="18">
        <f t="shared" si="107"/>
        <v>660082.74</v>
      </c>
      <c r="AA98" s="38">
        <f t="shared" si="108"/>
        <v>110013.79</v>
      </c>
    </row>
    <row r="99" spans="1:27" x14ac:dyDescent="0.25">
      <c r="A99" s="87">
        <f t="shared" si="109"/>
        <v>67</v>
      </c>
      <c r="B99" s="10" t="s">
        <v>128</v>
      </c>
      <c r="C99" s="7">
        <v>268</v>
      </c>
      <c r="D99" s="7" t="s">
        <v>10</v>
      </c>
      <c r="E99" s="26">
        <v>1442900</v>
      </c>
      <c r="F99" s="99">
        <v>1.4972000000000001</v>
      </c>
      <c r="G99" s="18">
        <f t="shared" si="101"/>
        <v>2160310</v>
      </c>
      <c r="H99" s="22" t="s">
        <v>130</v>
      </c>
      <c r="I99" s="47">
        <f t="shared" si="102"/>
        <v>1756782.12</v>
      </c>
      <c r="J99" s="79">
        <v>0.81559999999999999</v>
      </c>
      <c r="K99" s="79">
        <v>1.0068999999999999</v>
      </c>
      <c r="L99" s="18">
        <v>146829.07</v>
      </c>
      <c r="M99" s="38">
        <v>146829.07</v>
      </c>
      <c r="N99" s="79">
        <v>0.81310000000000004</v>
      </c>
      <c r="O99" s="79">
        <v>1.0038</v>
      </c>
      <c r="P99" s="38">
        <f t="shared" si="103"/>
        <v>146379.01</v>
      </c>
      <c r="Q99" s="79">
        <v>0.81310000000000004</v>
      </c>
      <c r="R99" s="79">
        <v>1.0038</v>
      </c>
      <c r="S99" s="38">
        <f t="shared" si="104"/>
        <v>146379.01</v>
      </c>
      <c r="T99" s="79">
        <v>0.81310000000000004</v>
      </c>
      <c r="U99" s="79">
        <v>1.0038</v>
      </c>
      <c r="V99" s="18">
        <f t="shared" si="105"/>
        <v>439137.03</v>
      </c>
      <c r="W99" s="38">
        <f t="shared" si="106"/>
        <v>146379.01</v>
      </c>
      <c r="X99" s="79">
        <v>0.81289999999999996</v>
      </c>
      <c r="Y99" s="79">
        <v>1.0036</v>
      </c>
      <c r="Z99" s="18">
        <f t="shared" si="107"/>
        <v>878058</v>
      </c>
      <c r="AA99" s="38">
        <f t="shared" si="108"/>
        <v>146343</v>
      </c>
    </row>
    <row r="100" spans="1:27" x14ac:dyDescent="0.25">
      <c r="A100" s="87">
        <f t="shared" si="109"/>
        <v>68</v>
      </c>
      <c r="B100" s="10" t="s">
        <v>24</v>
      </c>
      <c r="C100" s="7">
        <v>214</v>
      </c>
      <c r="D100" s="7" t="s">
        <v>10</v>
      </c>
      <c r="E100" s="26">
        <v>1442900</v>
      </c>
      <c r="F100" s="99">
        <v>1.4972000000000001</v>
      </c>
      <c r="G100" s="18">
        <f t="shared" si="101"/>
        <v>2160310</v>
      </c>
      <c r="H100" s="22" t="s">
        <v>130</v>
      </c>
      <c r="I100" s="47">
        <f t="shared" si="102"/>
        <v>1719138.6400000001</v>
      </c>
      <c r="J100" s="79">
        <v>0.61409999999999998</v>
      </c>
      <c r="K100" s="79">
        <v>1.0067999999999999</v>
      </c>
      <c r="L100" s="18">
        <v>110553.86</v>
      </c>
      <c r="M100" s="38">
        <v>110553.86</v>
      </c>
      <c r="N100" s="79">
        <v>0.81230000000000002</v>
      </c>
      <c r="O100" s="79">
        <v>1.0027999999999999</v>
      </c>
      <c r="P100" s="38">
        <f t="shared" si="103"/>
        <v>146234.98000000001</v>
      </c>
      <c r="Q100" s="79">
        <v>0.81230000000000002</v>
      </c>
      <c r="R100" s="79">
        <v>1.0027999999999999</v>
      </c>
      <c r="S100" s="38">
        <f t="shared" si="104"/>
        <v>146234.98000000001</v>
      </c>
      <c r="T100" s="79">
        <v>0.81230000000000002</v>
      </c>
      <c r="U100" s="79">
        <v>1.0027999999999999</v>
      </c>
      <c r="V100" s="18">
        <f t="shared" si="105"/>
        <v>438704.94</v>
      </c>
      <c r="W100" s="38">
        <f t="shared" si="106"/>
        <v>146234.98000000001</v>
      </c>
      <c r="X100" s="79">
        <v>0.81230000000000002</v>
      </c>
      <c r="Y100" s="79">
        <v>1.0027999999999999</v>
      </c>
      <c r="Z100" s="18">
        <f t="shared" si="107"/>
        <v>877409.88</v>
      </c>
      <c r="AA100" s="38">
        <f t="shared" si="108"/>
        <v>146234.98000000001</v>
      </c>
    </row>
    <row r="101" spans="1:27" x14ac:dyDescent="0.25">
      <c r="A101" s="87">
        <f t="shared" si="109"/>
        <v>69</v>
      </c>
      <c r="B101" s="10" t="s">
        <v>20</v>
      </c>
      <c r="C101" s="7">
        <v>269</v>
      </c>
      <c r="D101" s="7" t="s">
        <v>10</v>
      </c>
      <c r="E101" s="26">
        <v>1442900</v>
      </c>
      <c r="F101" s="99">
        <v>1.4972000000000001</v>
      </c>
      <c r="G101" s="18">
        <f t="shared" si="101"/>
        <v>2160310</v>
      </c>
      <c r="H101" s="22" t="s">
        <v>130</v>
      </c>
      <c r="I101" s="47">
        <f t="shared" si="102"/>
        <v>1758168.3199999998</v>
      </c>
      <c r="J101" s="79">
        <v>0.81659999999999999</v>
      </c>
      <c r="K101" s="79">
        <v>1.0082</v>
      </c>
      <c r="L101" s="18">
        <v>147009.1</v>
      </c>
      <c r="M101" s="38">
        <v>147009.1</v>
      </c>
      <c r="N101" s="79">
        <v>0.81359999999999999</v>
      </c>
      <c r="O101" s="79">
        <v>1.0044999999999999</v>
      </c>
      <c r="P101" s="38">
        <f t="shared" si="103"/>
        <v>146469.01999999999</v>
      </c>
      <c r="Q101" s="79">
        <v>0.81359999999999999</v>
      </c>
      <c r="R101" s="79">
        <v>1.0044</v>
      </c>
      <c r="S101" s="38">
        <f t="shared" si="104"/>
        <v>146469.01999999999</v>
      </c>
      <c r="T101" s="79">
        <v>0.81359999999999999</v>
      </c>
      <c r="U101" s="79">
        <v>1.0044</v>
      </c>
      <c r="V101" s="18">
        <f t="shared" si="105"/>
        <v>439407.06</v>
      </c>
      <c r="W101" s="38">
        <f t="shared" si="106"/>
        <v>146469.01999999999</v>
      </c>
      <c r="X101" s="79">
        <v>0.81359999999999999</v>
      </c>
      <c r="Y101" s="79">
        <v>1.0044</v>
      </c>
      <c r="Z101" s="18">
        <f t="shared" si="107"/>
        <v>878814.12</v>
      </c>
      <c r="AA101" s="38">
        <f t="shared" si="108"/>
        <v>146469.01999999999</v>
      </c>
    </row>
    <row r="102" spans="1:27" x14ac:dyDescent="0.25">
      <c r="A102" s="87">
        <f>A101+1</f>
        <v>70</v>
      </c>
      <c r="B102" s="10" t="s">
        <v>23</v>
      </c>
      <c r="C102" s="7">
        <v>282</v>
      </c>
      <c r="D102" s="7" t="s">
        <v>10</v>
      </c>
      <c r="E102" s="26">
        <v>1442900</v>
      </c>
      <c r="F102" s="99">
        <v>1.4972000000000001</v>
      </c>
      <c r="G102" s="18">
        <f t="shared" si="101"/>
        <v>2160310</v>
      </c>
      <c r="H102" s="22" t="s">
        <v>130</v>
      </c>
      <c r="I102" s="47">
        <f t="shared" si="102"/>
        <v>1324018.01</v>
      </c>
      <c r="J102" s="79">
        <v>0.6149</v>
      </c>
      <c r="K102" s="79">
        <v>1.008</v>
      </c>
      <c r="L102" s="18">
        <v>110697.88</v>
      </c>
      <c r="M102" s="38">
        <v>110697.88</v>
      </c>
      <c r="N102" s="79">
        <v>0.61270000000000002</v>
      </c>
      <c r="O102" s="79">
        <v>1.0044</v>
      </c>
      <c r="P102" s="38">
        <f t="shared" si="103"/>
        <v>110301.83</v>
      </c>
      <c r="Q102" s="79">
        <v>0.61270000000000002</v>
      </c>
      <c r="R102" s="79">
        <v>1.0044</v>
      </c>
      <c r="S102" s="38">
        <f t="shared" si="104"/>
        <v>110301.83</v>
      </c>
      <c r="T102" s="79">
        <v>0.61270000000000002</v>
      </c>
      <c r="U102" s="79">
        <v>1.0044</v>
      </c>
      <c r="V102" s="18">
        <f t="shared" si="105"/>
        <v>330905.49</v>
      </c>
      <c r="W102" s="38">
        <f t="shared" si="106"/>
        <v>110301.83</v>
      </c>
      <c r="X102" s="79">
        <v>0.61270000000000002</v>
      </c>
      <c r="Y102" s="79">
        <v>1.0044</v>
      </c>
      <c r="Z102" s="18">
        <f t="shared" si="107"/>
        <v>661810.98</v>
      </c>
      <c r="AA102" s="38">
        <f t="shared" si="108"/>
        <v>110301.83</v>
      </c>
    </row>
    <row r="103" spans="1:27" s="2" customFormat="1" ht="15.75" customHeight="1" x14ac:dyDescent="0.25">
      <c r="A103" s="127" t="s">
        <v>110</v>
      </c>
      <c r="B103" s="128"/>
      <c r="C103" s="37">
        <f>SUM(C105:C107)</f>
        <v>659</v>
      </c>
      <c r="D103" s="25"/>
      <c r="E103" s="33"/>
      <c r="F103" s="100"/>
      <c r="G103" s="28">
        <f t="shared" ref="G103" si="110">SUM(G105:G107)</f>
        <v>8195961</v>
      </c>
      <c r="H103" s="22"/>
      <c r="I103" s="48">
        <f t="shared" ref="I103" si="111">SUM(I105:I107)</f>
        <v>5979294.9899999993</v>
      </c>
      <c r="J103" s="80"/>
      <c r="K103" s="80"/>
      <c r="L103" s="28">
        <f t="shared" ref="L103:M103" si="112">SUM(L105:L107)</f>
        <v>511063.69000000006</v>
      </c>
      <c r="M103" s="45">
        <f t="shared" si="112"/>
        <v>511063.69000000006</v>
      </c>
      <c r="N103" s="80"/>
      <c r="O103" s="80"/>
      <c r="P103" s="45">
        <f t="shared" ref="P103" si="113">SUM(P105:P107)</f>
        <v>509561.11</v>
      </c>
      <c r="Q103" s="80"/>
      <c r="R103" s="80"/>
      <c r="S103" s="45">
        <f t="shared" ref="S103" si="114">SUM(S105:S107)</f>
        <v>509561.11</v>
      </c>
      <c r="T103" s="80"/>
      <c r="U103" s="80"/>
      <c r="V103" s="28">
        <f t="shared" ref="V103:W103" si="115">SUM(V105:V107)</f>
        <v>1528615.02</v>
      </c>
      <c r="W103" s="45">
        <f t="shared" si="115"/>
        <v>509538.33999999997</v>
      </c>
      <c r="X103" s="80"/>
      <c r="Y103" s="80"/>
      <c r="Z103" s="28">
        <f t="shared" ref="Z103:AA103" si="116">SUM(Z105:Z107)</f>
        <v>2920494.0599999996</v>
      </c>
      <c r="AA103" s="45">
        <f t="shared" si="116"/>
        <v>486749.01</v>
      </c>
    </row>
    <row r="104" spans="1:27" s="2" customFormat="1" ht="15.75" customHeight="1" x14ac:dyDescent="0.25">
      <c r="A104" s="149" t="s">
        <v>143</v>
      </c>
      <c r="B104" s="150"/>
      <c r="C104" s="150"/>
      <c r="D104" s="151"/>
      <c r="E104" s="35"/>
      <c r="F104" s="99"/>
      <c r="G104" s="18"/>
      <c r="H104" s="22"/>
      <c r="I104" s="47"/>
      <c r="J104" s="79"/>
      <c r="K104" s="79"/>
      <c r="L104" s="18"/>
      <c r="M104" s="38"/>
      <c r="N104" s="79"/>
      <c r="O104" s="79"/>
      <c r="P104" s="38"/>
      <c r="Q104" s="79"/>
      <c r="R104" s="79"/>
      <c r="S104" s="38"/>
      <c r="T104" s="79"/>
      <c r="U104" s="79"/>
      <c r="V104" s="18"/>
      <c r="W104" s="38"/>
      <c r="X104" s="79"/>
      <c r="Y104" s="79"/>
      <c r="Z104" s="18"/>
      <c r="AA104" s="38"/>
    </row>
    <row r="105" spans="1:27" s="2" customFormat="1" x14ac:dyDescent="0.25">
      <c r="A105" s="84">
        <v>71</v>
      </c>
      <c r="B105" s="85" t="s">
        <v>69</v>
      </c>
      <c r="C105" s="14">
        <v>431</v>
      </c>
      <c r="D105" s="86" t="s">
        <v>10</v>
      </c>
      <c r="E105" s="26">
        <v>1442900</v>
      </c>
      <c r="F105" s="99">
        <v>1.8934</v>
      </c>
      <c r="G105" s="18">
        <f t="shared" ref="G105:G107" si="117">ROUND(E105*F105,0)</f>
        <v>2731987</v>
      </c>
      <c r="H105" s="22" t="s">
        <v>130</v>
      </c>
      <c r="I105" s="47">
        <f t="shared" ref="I105:I107" si="118">L105+P105+S105+V105+Z105</f>
        <v>2092610.9499999997</v>
      </c>
      <c r="J105" s="79">
        <v>0.82040000000000002</v>
      </c>
      <c r="K105" s="79">
        <v>1.0128999999999999</v>
      </c>
      <c r="L105" s="18">
        <v>186776.84</v>
      </c>
      <c r="M105" s="38">
        <v>186776.84</v>
      </c>
      <c r="N105" s="79">
        <v>0.81569999999999998</v>
      </c>
      <c r="O105" s="79">
        <v>1.0069999999999999</v>
      </c>
      <c r="P105" s="38">
        <f>ROUND(G105*N105/12,2)</f>
        <v>185706.82</v>
      </c>
      <c r="Q105" s="79">
        <v>0.81569999999999998</v>
      </c>
      <c r="R105" s="79">
        <v>1.0069999999999999</v>
      </c>
      <c r="S105" s="38">
        <f>ROUND(G105*Q105/12,2)</f>
        <v>185706.82</v>
      </c>
      <c r="T105" s="79">
        <v>0.81559999999999999</v>
      </c>
      <c r="U105" s="79">
        <v>1.0068999999999999</v>
      </c>
      <c r="V105" s="18">
        <f t="shared" ref="V105:V107" si="119">ROUND(W105*3,2)</f>
        <v>557052.15</v>
      </c>
      <c r="W105" s="38">
        <f t="shared" ref="W105:W107" si="120">ROUND(G105*T105/12,2)</f>
        <v>185684.05</v>
      </c>
      <c r="X105" s="79">
        <v>0.71550000000000002</v>
      </c>
      <c r="Y105" s="79">
        <v>1.0077</v>
      </c>
      <c r="Z105" s="18">
        <f t="shared" ref="Z105:Z107" si="121">ROUND(AA105*6,2)</f>
        <v>977368.32</v>
      </c>
      <c r="AA105" s="38">
        <f t="shared" ref="AA105:AA107" si="122">ROUND(G105*X105/12,2)</f>
        <v>162894.72</v>
      </c>
    </row>
    <row r="106" spans="1:27" s="2" customFormat="1" x14ac:dyDescent="0.25">
      <c r="A106" s="84">
        <f>A105+1</f>
        <v>72</v>
      </c>
      <c r="B106" s="10" t="s">
        <v>70</v>
      </c>
      <c r="C106" s="7">
        <v>118</v>
      </c>
      <c r="D106" s="16" t="s">
        <v>10</v>
      </c>
      <c r="E106" s="26">
        <v>1442900</v>
      </c>
      <c r="F106" s="99">
        <v>1.8934</v>
      </c>
      <c r="G106" s="18">
        <f t="shared" si="117"/>
        <v>2731987</v>
      </c>
      <c r="H106" s="22" t="s">
        <v>130</v>
      </c>
      <c r="I106" s="47">
        <f t="shared" si="118"/>
        <v>1670883.2</v>
      </c>
      <c r="J106" s="79">
        <v>0.61270000000000002</v>
      </c>
      <c r="K106" s="79">
        <v>1.0044</v>
      </c>
      <c r="L106" s="18">
        <v>139490.70000000001</v>
      </c>
      <c r="M106" s="38">
        <v>139490.70000000001</v>
      </c>
      <c r="N106" s="79">
        <v>0.61150000000000004</v>
      </c>
      <c r="O106" s="79">
        <v>1.0024</v>
      </c>
      <c r="P106" s="38">
        <f>ROUND(G106*N106/12,2)</f>
        <v>139217.5</v>
      </c>
      <c r="Q106" s="79">
        <v>0.61150000000000004</v>
      </c>
      <c r="R106" s="79">
        <v>1.0024</v>
      </c>
      <c r="S106" s="38">
        <f>ROUND(G106*Q106/12,2)</f>
        <v>139217.5</v>
      </c>
      <c r="T106" s="79">
        <v>0.61150000000000004</v>
      </c>
      <c r="U106" s="79">
        <v>1.0024</v>
      </c>
      <c r="V106" s="18">
        <f t="shared" si="119"/>
        <v>417652.5</v>
      </c>
      <c r="W106" s="38">
        <f t="shared" si="120"/>
        <v>139217.5</v>
      </c>
      <c r="X106" s="79">
        <v>0.61150000000000004</v>
      </c>
      <c r="Y106" s="79">
        <v>1.0024</v>
      </c>
      <c r="Z106" s="18">
        <f t="shared" si="121"/>
        <v>835305</v>
      </c>
      <c r="AA106" s="38">
        <f t="shared" si="122"/>
        <v>139217.5</v>
      </c>
    </row>
    <row r="107" spans="1:27" s="2" customFormat="1" x14ac:dyDescent="0.25">
      <c r="A107" s="84">
        <f>A106+1</f>
        <v>73</v>
      </c>
      <c r="B107" s="10" t="s">
        <v>71</v>
      </c>
      <c r="C107" s="7">
        <v>110</v>
      </c>
      <c r="D107" s="16" t="s">
        <v>10</v>
      </c>
      <c r="E107" s="26">
        <v>1442900</v>
      </c>
      <c r="F107" s="99">
        <v>1.8934</v>
      </c>
      <c r="G107" s="18">
        <f t="shared" si="117"/>
        <v>2731987</v>
      </c>
      <c r="H107" s="22" t="s">
        <v>130</v>
      </c>
      <c r="I107" s="47">
        <f t="shared" si="118"/>
        <v>2215800.84</v>
      </c>
      <c r="J107" s="79">
        <v>0.81169999999999998</v>
      </c>
      <c r="K107" s="79">
        <v>1.0021</v>
      </c>
      <c r="L107" s="18">
        <v>184796.15</v>
      </c>
      <c r="M107" s="38">
        <v>184796.15</v>
      </c>
      <c r="N107" s="79">
        <v>0.81100000000000005</v>
      </c>
      <c r="O107" s="79">
        <v>1.0012000000000001</v>
      </c>
      <c r="P107" s="38">
        <f>ROUND(G107*N107/12,2)</f>
        <v>184636.79</v>
      </c>
      <c r="Q107" s="79">
        <v>0.81100000000000005</v>
      </c>
      <c r="R107" s="79">
        <v>1.0012000000000001</v>
      </c>
      <c r="S107" s="38">
        <f>ROUND(G107*Q107/12,2)</f>
        <v>184636.79</v>
      </c>
      <c r="T107" s="79">
        <v>0.81100000000000005</v>
      </c>
      <c r="U107" s="79">
        <v>1.0012000000000001</v>
      </c>
      <c r="V107" s="18">
        <f t="shared" si="119"/>
        <v>553910.37</v>
      </c>
      <c r="W107" s="38">
        <f t="shared" si="120"/>
        <v>184636.79</v>
      </c>
      <c r="X107" s="79">
        <v>0.81100000000000005</v>
      </c>
      <c r="Y107" s="79">
        <v>1.0012000000000001</v>
      </c>
      <c r="Z107" s="18">
        <f t="shared" si="121"/>
        <v>1107820.74</v>
      </c>
      <c r="AA107" s="38">
        <f t="shared" si="122"/>
        <v>184636.79</v>
      </c>
    </row>
    <row r="108" spans="1:27" ht="15.75" customHeight="1" x14ac:dyDescent="0.25">
      <c r="A108" s="127" t="s">
        <v>111</v>
      </c>
      <c r="B108" s="128"/>
      <c r="C108" s="16">
        <f>SUM(C110:C115)</f>
        <v>690</v>
      </c>
      <c r="D108" s="25"/>
      <c r="E108" s="33"/>
      <c r="F108" s="100"/>
      <c r="G108" s="28">
        <f>SUM(G110:G115)</f>
        <v>13659935</v>
      </c>
      <c r="H108" s="22"/>
      <c r="I108" s="48">
        <f>SUM(I110:I115)</f>
        <v>10659940.030000001</v>
      </c>
      <c r="J108" s="80"/>
      <c r="K108" s="80"/>
      <c r="L108" s="28">
        <f>SUM(L110:L115)</f>
        <v>924800.35999999987</v>
      </c>
      <c r="M108" s="45">
        <f>SUM(M110:M115)</f>
        <v>924800.35999999987</v>
      </c>
      <c r="N108" s="80"/>
      <c r="O108" s="80"/>
      <c r="P108" s="45">
        <f>SUM(P110:P115)</f>
        <v>923548.19</v>
      </c>
      <c r="Q108" s="80"/>
      <c r="R108" s="80"/>
      <c r="S108" s="45">
        <f>SUM(S110:S115)</f>
        <v>923525.43</v>
      </c>
      <c r="T108" s="80"/>
      <c r="U108" s="80"/>
      <c r="V108" s="28">
        <f>SUM(V110:V115)</f>
        <v>2770508.01</v>
      </c>
      <c r="W108" s="45">
        <f>SUM(W110:W115)</f>
        <v>923502.67</v>
      </c>
      <c r="X108" s="80"/>
      <c r="Y108" s="80"/>
      <c r="Z108" s="28">
        <f t="shared" ref="Z108:AA108" si="123">SUM(Z110:Z115)</f>
        <v>5117558.04</v>
      </c>
      <c r="AA108" s="45">
        <f t="shared" si="123"/>
        <v>852926.34000000008</v>
      </c>
    </row>
    <row r="109" spans="1:27" ht="15.75" customHeight="1" x14ac:dyDescent="0.25">
      <c r="A109" s="124" t="s">
        <v>3</v>
      </c>
      <c r="B109" s="125"/>
      <c r="C109" s="125"/>
      <c r="D109" s="126"/>
      <c r="E109" s="33"/>
      <c r="F109" s="100"/>
      <c r="G109" s="28"/>
      <c r="H109" s="22"/>
      <c r="I109" s="48"/>
      <c r="J109" s="80"/>
      <c r="K109" s="80"/>
      <c r="L109" s="28"/>
      <c r="M109" s="45"/>
      <c r="N109" s="80"/>
      <c r="O109" s="80"/>
      <c r="P109" s="45"/>
      <c r="Q109" s="80"/>
      <c r="R109" s="80"/>
      <c r="S109" s="45"/>
      <c r="T109" s="80"/>
      <c r="U109" s="80"/>
      <c r="V109" s="28"/>
      <c r="W109" s="45"/>
      <c r="X109" s="80"/>
      <c r="Y109" s="80"/>
      <c r="Z109" s="28"/>
      <c r="AA109" s="45"/>
    </row>
    <row r="110" spans="1:27" x14ac:dyDescent="0.25">
      <c r="A110" s="87">
        <v>74</v>
      </c>
      <c r="B110" s="10" t="s">
        <v>6</v>
      </c>
      <c r="C110" s="7">
        <v>100</v>
      </c>
      <c r="D110" s="16" t="s">
        <v>4</v>
      </c>
      <c r="E110" s="26">
        <v>1442900</v>
      </c>
      <c r="F110" s="99">
        <v>1.8934</v>
      </c>
      <c r="G110" s="18">
        <f t="shared" ref="G110" si="124">ROUND(E110*F110,0)</f>
        <v>2731987</v>
      </c>
      <c r="H110" s="22" t="s">
        <v>130</v>
      </c>
      <c r="I110" s="47">
        <f t="shared" ref="I110" si="125">L110+P110+S110+V110+Z110</f>
        <v>1792342.86</v>
      </c>
      <c r="J110" s="79">
        <v>0.81169999999999998</v>
      </c>
      <c r="K110" s="79">
        <v>1.0021</v>
      </c>
      <c r="L110" s="18">
        <v>184796.15</v>
      </c>
      <c r="M110" s="38">
        <v>184796.15</v>
      </c>
      <c r="N110" s="79">
        <v>0.81100000000000005</v>
      </c>
      <c r="O110" s="79">
        <v>1.0012000000000001</v>
      </c>
      <c r="P110" s="38">
        <f>ROUND(G110*N110/12,2)</f>
        <v>184636.79</v>
      </c>
      <c r="Q110" s="79">
        <v>0.81100000000000005</v>
      </c>
      <c r="R110" s="79">
        <v>1.0012000000000001</v>
      </c>
      <c r="S110" s="38">
        <f>ROUND(G110*Q110/12,2)</f>
        <v>184636.79</v>
      </c>
      <c r="T110" s="79">
        <v>0.81100000000000005</v>
      </c>
      <c r="U110" s="79">
        <v>1.0012000000000001</v>
      </c>
      <c r="V110" s="18">
        <f t="shared" ref="V110:V115" si="126">ROUND(W110*3,2)</f>
        <v>553910.37</v>
      </c>
      <c r="W110" s="38">
        <f t="shared" ref="W110" si="127">ROUND(G110*T110/12,2)</f>
        <v>184636.79</v>
      </c>
      <c r="X110" s="79">
        <v>0.501</v>
      </c>
      <c r="Y110" s="79">
        <v>1.0019</v>
      </c>
      <c r="Z110" s="18">
        <f t="shared" ref="Z110:Z115" si="128">ROUND(AA110*6,2)</f>
        <v>684362.76</v>
      </c>
      <c r="AA110" s="38">
        <f t="shared" ref="AA110" si="129">ROUND(G110*X110/12,2)</f>
        <v>114060.46</v>
      </c>
    </row>
    <row r="111" spans="1:27" ht="15.75" customHeight="1" x14ac:dyDescent="0.25">
      <c r="A111" s="124" t="s">
        <v>143</v>
      </c>
      <c r="B111" s="125"/>
      <c r="C111" s="125"/>
      <c r="D111" s="126"/>
      <c r="E111" s="10"/>
      <c r="F111" s="99"/>
      <c r="G111" s="18"/>
      <c r="H111" s="22"/>
      <c r="I111" s="47"/>
      <c r="J111" s="79"/>
      <c r="K111" s="79"/>
      <c r="L111" s="18"/>
      <c r="M111" s="38"/>
      <c r="N111" s="79"/>
      <c r="O111" s="79"/>
      <c r="P111" s="38"/>
      <c r="Q111" s="79"/>
      <c r="R111" s="79"/>
      <c r="S111" s="38"/>
      <c r="T111" s="79"/>
      <c r="U111" s="79"/>
      <c r="V111" s="18"/>
      <c r="W111" s="38"/>
      <c r="X111" s="79"/>
      <c r="Y111" s="79"/>
      <c r="Z111" s="18"/>
      <c r="AA111" s="38"/>
    </row>
    <row r="112" spans="1:27" x14ac:dyDescent="0.25">
      <c r="A112" s="87">
        <v>75</v>
      </c>
      <c r="B112" s="10" t="s">
        <v>5</v>
      </c>
      <c r="C112" s="7">
        <v>130</v>
      </c>
      <c r="D112" s="16" t="s">
        <v>4</v>
      </c>
      <c r="E112" s="26">
        <v>1442900</v>
      </c>
      <c r="F112" s="99">
        <v>1.8934</v>
      </c>
      <c r="G112" s="18">
        <f t="shared" ref="G112:G115" si="130">ROUND(E112*F112,0)</f>
        <v>2731987</v>
      </c>
      <c r="H112" s="22" t="s">
        <v>130</v>
      </c>
      <c r="I112" s="47">
        <f t="shared" ref="I112:I115" si="131">L112+P112+S112+V112+Z112</f>
        <v>2216142.2700000005</v>
      </c>
      <c r="J112" s="79">
        <v>0.81210000000000004</v>
      </c>
      <c r="K112" s="79">
        <v>1.0025999999999999</v>
      </c>
      <c r="L112" s="18">
        <v>184887.22</v>
      </c>
      <c r="M112" s="38">
        <v>184887.22</v>
      </c>
      <c r="N112" s="79">
        <v>0.81110000000000004</v>
      </c>
      <c r="O112" s="79">
        <v>1.0014000000000001</v>
      </c>
      <c r="P112" s="38">
        <f>ROUND(G112*N112/12,2)</f>
        <v>184659.55</v>
      </c>
      <c r="Q112" s="79">
        <v>0.81110000000000004</v>
      </c>
      <c r="R112" s="79">
        <v>1.0013000000000001</v>
      </c>
      <c r="S112" s="38">
        <f>ROUND(G112*Q112/12,2)</f>
        <v>184659.55</v>
      </c>
      <c r="T112" s="79">
        <v>0.81110000000000004</v>
      </c>
      <c r="U112" s="79">
        <v>1.0013000000000001</v>
      </c>
      <c r="V112" s="18">
        <f t="shared" si="126"/>
        <v>553978.65</v>
      </c>
      <c r="W112" s="38">
        <f t="shared" ref="W112:W115" si="132">ROUND(G112*T112/12,2)</f>
        <v>184659.55</v>
      </c>
      <c r="X112" s="79">
        <v>0.81110000000000004</v>
      </c>
      <c r="Y112" s="79">
        <v>1.0013000000000001</v>
      </c>
      <c r="Z112" s="18">
        <f t="shared" si="128"/>
        <v>1107957.3</v>
      </c>
      <c r="AA112" s="38">
        <f t="shared" ref="AA112:AA115" si="133">ROUND(G112*X112/12,2)</f>
        <v>184659.55</v>
      </c>
    </row>
    <row r="113" spans="1:27" x14ac:dyDescent="0.25">
      <c r="A113" s="87">
        <f>A112+1</f>
        <v>76</v>
      </c>
      <c r="B113" s="10" t="s">
        <v>7</v>
      </c>
      <c r="C113" s="7">
        <v>187</v>
      </c>
      <c r="D113" s="16" t="s">
        <v>4</v>
      </c>
      <c r="E113" s="26">
        <v>1442900</v>
      </c>
      <c r="F113" s="99">
        <v>1.8934</v>
      </c>
      <c r="G113" s="18">
        <f t="shared" si="130"/>
        <v>2731987</v>
      </c>
      <c r="H113" s="22" t="s">
        <v>130</v>
      </c>
      <c r="I113" s="47">
        <f t="shared" si="131"/>
        <v>2218555.5999999996</v>
      </c>
      <c r="J113" s="79">
        <v>0.81369999999999998</v>
      </c>
      <c r="K113" s="79">
        <v>1.0045999999999999</v>
      </c>
      <c r="L113" s="18">
        <v>185251.49</v>
      </c>
      <c r="M113" s="38">
        <v>185251.49</v>
      </c>
      <c r="N113" s="79">
        <v>0.81200000000000006</v>
      </c>
      <c r="O113" s="79">
        <v>1.0024999999999999</v>
      </c>
      <c r="P113" s="38">
        <f>ROUND(G113*N113/12,2)</f>
        <v>184864.45</v>
      </c>
      <c r="Q113" s="79">
        <v>0.81200000000000006</v>
      </c>
      <c r="R113" s="79">
        <v>1.0024999999999999</v>
      </c>
      <c r="S113" s="38">
        <f>ROUND(G113*Q113/12,2)</f>
        <v>184864.45</v>
      </c>
      <c r="T113" s="79">
        <v>0.81189999999999996</v>
      </c>
      <c r="U113" s="79">
        <v>1.0024</v>
      </c>
      <c r="V113" s="18">
        <f t="shared" si="126"/>
        <v>554525.06999999995</v>
      </c>
      <c r="W113" s="38">
        <f t="shared" si="132"/>
        <v>184841.69</v>
      </c>
      <c r="X113" s="79">
        <v>0.81189999999999996</v>
      </c>
      <c r="Y113" s="79">
        <v>1.0024</v>
      </c>
      <c r="Z113" s="18">
        <f t="shared" si="128"/>
        <v>1109050.1399999999</v>
      </c>
      <c r="AA113" s="38">
        <f t="shared" si="133"/>
        <v>184841.69</v>
      </c>
    </row>
    <row r="114" spans="1:27" x14ac:dyDescent="0.25">
      <c r="A114" s="87">
        <f t="shared" ref="A114:A115" si="134">A113+1</f>
        <v>77</v>
      </c>
      <c r="B114" s="10" t="s">
        <v>8</v>
      </c>
      <c r="C114" s="7">
        <v>158</v>
      </c>
      <c r="D114" s="16" t="s">
        <v>4</v>
      </c>
      <c r="E114" s="26">
        <v>1442900</v>
      </c>
      <c r="F114" s="99">
        <v>1.8934</v>
      </c>
      <c r="G114" s="18">
        <f t="shared" si="130"/>
        <v>2731987</v>
      </c>
      <c r="H114" s="22" t="s">
        <v>130</v>
      </c>
      <c r="I114" s="47">
        <f t="shared" si="131"/>
        <v>2217007.4000000004</v>
      </c>
      <c r="J114" s="79">
        <v>0.81259999999999999</v>
      </c>
      <c r="K114" s="79">
        <v>1.0032000000000001</v>
      </c>
      <c r="L114" s="18">
        <v>185001.05</v>
      </c>
      <c r="M114" s="38">
        <v>185001.05</v>
      </c>
      <c r="N114" s="79">
        <v>0.81140000000000001</v>
      </c>
      <c r="O114" s="79">
        <v>1.0017</v>
      </c>
      <c r="P114" s="38">
        <f>ROUND(G114*N114/12,2)</f>
        <v>184727.85</v>
      </c>
      <c r="Q114" s="79">
        <v>0.81140000000000001</v>
      </c>
      <c r="R114" s="79">
        <v>1.0017</v>
      </c>
      <c r="S114" s="38">
        <f>ROUND(G114*Q114/12,2)</f>
        <v>184727.85</v>
      </c>
      <c r="T114" s="79">
        <v>0.81140000000000001</v>
      </c>
      <c r="U114" s="79">
        <v>1.0017</v>
      </c>
      <c r="V114" s="18">
        <f t="shared" si="126"/>
        <v>554183.55000000005</v>
      </c>
      <c r="W114" s="38">
        <f t="shared" si="132"/>
        <v>184727.85</v>
      </c>
      <c r="X114" s="79">
        <v>0.81140000000000001</v>
      </c>
      <c r="Y114" s="79">
        <v>1.0017</v>
      </c>
      <c r="Z114" s="18">
        <f t="shared" si="128"/>
        <v>1108367.1000000001</v>
      </c>
      <c r="AA114" s="38">
        <f t="shared" si="133"/>
        <v>184727.85</v>
      </c>
    </row>
    <row r="115" spans="1:27" x14ac:dyDescent="0.25">
      <c r="A115" s="87">
        <f t="shared" si="134"/>
        <v>78</v>
      </c>
      <c r="B115" s="10" t="s">
        <v>9</v>
      </c>
      <c r="C115" s="7">
        <v>115</v>
      </c>
      <c r="D115" s="16" t="s">
        <v>4</v>
      </c>
      <c r="E115" s="26">
        <v>1442900</v>
      </c>
      <c r="F115" s="99">
        <v>1.8934</v>
      </c>
      <c r="G115" s="18">
        <f t="shared" si="130"/>
        <v>2731987</v>
      </c>
      <c r="H115" s="22" t="s">
        <v>130</v>
      </c>
      <c r="I115" s="47">
        <f t="shared" si="131"/>
        <v>2215891.9000000004</v>
      </c>
      <c r="J115" s="79">
        <v>0.81200000000000006</v>
      </c>
      <c r="K115" s="79">
        <v>1.0024999999999999</v>
      </c>
      <c r="L115" s="18">
        <v>184864.45</v>
      </c>
      <c r="M115" s="38">
        <v>184864.45</v>
      </c>
      <c r="N115" s="79">
        <v>0.81110000000000004</v>
      </c>
      <c r="O115" s="79">
        <v>1.0013000000000001</v>
      </c>
      <c r="P115" s="38">
        <f>ROUND(G115*N115/12,2)</f>
        <v>184659.55</v>
      </c>
      <c r="Q115" s="79">
        <v>0.81100000000000005</v>
      </c>
      <c r="R115" s="79">
        <v>1.0012000000000001</v>
      </c>
      <c r="S115" s="38">
        <f>ROUND(G115*Q115/12,2)</f>
        <v>184636.79</v>
      </c>
      <c r="T115" s="79">
        <v>0.81100000000000005</v>
      </c>
      <c r="U115" s="79">
        <v>1.0012000000000001</v>
      </c>
      <c r="V115" s="18">
        <f t="shared" si="126"/>
        <v>553910.37</v>
      </c>
      <c r="W115" s="38">
        <f t="shared" si="132"/>
        <v>184636.79</v>
      </c>
      <c r="X115" s="79">
        <v>0.81100000000000005</v>
      </c>
      <c r="Y115" s="79">
        <v>1.0012000000000001</v>
      </c>
      <c r="Z115" s="18">
        <f t="shared" si="128"/>
        <v>1107820.74</v>
      </c>
      <c r="AA115" s="38">
        <f t="shared" si="133"/>
        <v>184636.79</v>
      </c>
    </row>
    <row r="116" spans="1:27" ht="15.75" customHeight="1" x14ac:dyDescent="0.25">
      <c r="A116" s="127" t="s">
        <v>112</v>
      </c>
      <c r="B116" s="128"/>
      <c r="C116" s="16">
        <f>SUM(C118:C126)</f>
        <v>1172</v>
      </c>
      <c r="D116" s="25"/>
      <c r="E116" s="33"/>
      <c r="F116" s="100"/>
      <c r="G116" s="28">
        <f>SUM(G118:G126)</f>
        <v>17282480</v>
      </c>
      <c r="H116" s="22"/>
      <c r="I116" s="48">
        <f>SUM(I118:I126)</f>
        <v>11742148.930000002</v>
      </c>
      <c r="J116" s="80"/>
      <c r="K116" s="80"/>
      <c r="L116" s="28">
        <f t="shared" ref="L116:M116" si="135">SUM(L118:L126)</f>
        <v>710940.03</v>
      </c>
      <c r="M116" s="45">
        <f t="shared" si="135"/>
        <v>710940.03</v>
      </c>
      <c r="N116" s="80"/>
      <c r="O116" s="80"/>
      <c r="P116" s="45">
        <f>SUM(P118:P126)</f>
        <v>1002851.9</v>
      </c>
      <c r="Q116" s="80"/>
      <c r="R116" s="80"/>
      <c r="S116" s="45">
        <f>SUM(S118:S126)</f>
        <v>1002851.9</v>
      </c>
      <c r="T116" s="80"/>
      <c r="U116" s="80"/>
      <c r="V116" s="28">
        <f>SUM(V118:V126)</f>
        <v>3008501.7</v>
      </c>
      <c r="W116" s="45">
        <f>SUM(W118:W126)</f>
        <v>1002833.9</v>
      </c>
      <c r="X116" s="80"/>
      <c r="Y116" s="80"/>
      <c r="Z116" s="28">
        <f>SUM(Z118:Z126)</f>
        <v>6017003.4000000004</v>
      </c>
      <c r="AA116" s="45">
        <f>SUM(AA118:AA126)</f>
        <v>1002833.9</v>
      </c>
    </row>
    <row r="117" spans="1:27" ht="15.75" customHeight="1" x14ac:dyDescent="0.25">
      <c r="A117" s="124" t="s">
        <v>3</v>
      </c>
      <c r="B117" s="125"/>
      <c r="C117" s="125"/>
      <c r="D117" s="125"/>
      <c r="E117" s="83"/>
      <c r="F117" s="103"/>
      <c r="G117" s="18"/>
      <c r="H117" s="22"/>
      <c r="I117" s="47"/>
      <c r="J117" s="79"/>
      <c r="K117" s="79"/>
      <c r="L117" s="18"/>
      <c r="M117" s="38"/>
      <c r="N117" s="79"/>
      <c r="O117" s="79"/>
      <c r="P117" s="38"/>
      <c r="Q117" s="79"/>
      <c r="R117" s="79"/>
      <c r="S117" s="38"/>
      <c r="T117" s="79"/>
      <c r="U117" s="79"/>
      <c r="V117" s="18"/>
      <c r="W117" s="38"/>
      <c r="X117" s="79"/>
      <c r="Y117" s="79"/>
      <c r="Z117" s="18"/>
      <c r="AA117" s="38"/>
    </row>
    <row r="118" spans="1:27" x14ac:dyDescent="0.25">
      <c r="A118" s="87">
        <v>79</v>
      </c>
      <c r="B118" s="10" t="s">
        <v>77</v>
      </c>
      <c r="C118" s="7">
        <v>59</v>
      </c>
      <c r="D118" s="16" t="s">
        <v>10</v>
      </c>
      <c r="E118" s="26">
        <v>1442900</v>
      </c>
      <c r="F118" s="99">
        <v>1.4972000000000001</v>
      </c>
      <c r="G118" s="18">
        <f t="shared" ref="G118" si="136">ROUND(E118*F118,0)</f>
        <v>2160310</v>
      </c>
      <c r="H118" s="22" t="s">
        <v>130</v>
      </c>
      <c r="I118" s="47">
        <f t="shared" ref="I118:I120" si="137">L118+P118+S118+V118+Z118</f>
        <v>1082009.3</v>
      </c>
      <c r="J118" s="79">
        <v>0.50149999999999995</v>
      </c>
      <c r="K118" s="79">
        <v>1.0028999999999999</v>
      </c>
      <c r="L118" s="18">
        <v>90282.96</v>
      </c>
      <c r="M118" s="38">
        <v>90282.96</v>
      </c>
      <c r="N118" s="79">
        <v>0.50080000000000002</v>
      </c>
      <c r="O118" s="79">
        <v>1.0016</v>
      </c>
      <c r="P118" s="38">
        <f>ROUND(G118*N118/12,2)</f>
        <v>90156.94</v>
      </c>
      <c r="Q118" s="79">
        <v>0.50080000000000002</v>
      </c>
      <c r="R118" s="79">
        <v>1.0016</v>
      </c>
      <c r="S118" s="38">
        <f>ROUND(G118*Q118/12,2)</f>
        <v>90156.94</v>
      </c>
      <c r="T118" s="79">
        <v>0.50080000000000002</v>
      </c>
      <c r="U118" s="79">
        <v>1.0016</v>
      </c>
      <c r="V118" s="18">
        <f t="shared" ref="V118:V120" si="138">ROUND(W118*3,2)</f>
        <v>270470.82</v>
      </c>
      <c r="W118" s="38">
        <f t="shared" ref="W118:W120" si="139">ROUND(G118*T118/12,2)</f>
        <v>90156.94</v>
      </c>
      <c r="X118" s="79">
        <v>0.50080000000000002</v>
      </c>
      <c r="Y118" s="79">
        <v>1.0016</v>
      </c>
      <c r="Z118" s="18">
        <f t="shared" ref="Z118:Z120" si="140">ROUND(AA118*6,2)</f>
        <v>540941.64</v>
      </c>
      <c r="AA118" s="38">
        <f t="shared" ref="AA118:AA120" si="141">ROUND(G118*X118/12,2)</f>
        <v>90156.94</v>
      </c>
    </row>
    <row r="119" spans="1:27" x14ac:dyDescent="0.25">
      <c r="A119" s="87">
        <f>A118+1</f>
        <v>80</v>
      </c>
      <c r="B119" s="10" t="s">
        <v>75</v>
      </c>
      <c r="C119" s="7">
        <v>34</v>
      </c>
      <c r="D119" s="16" t="s">
        <v>10</v>
      </c>
      <c r="E119" s="26">
        <v>1442900</v>
      </c>
      <c r="F119" s="99">
        <v>1.4972000000000001</v>
      </c>
      <c r="G119" s="18">
        <f>ROUND(E119*F119,0)</f>
        <v>2160310</v>
      </c>
      <c r="H119" s="22" t="s">
        <v>130</v>
      </c>
      <c r="I119" s="47">
        <f t="shared" si="137"/>
        <v>1080857.05</v>
      </c>
      <c r="J119" s="79">
        <v>0.50060000000000004</v>
      </c>
      <c r="K119" s="79">
        <v>1.0011000000000001</v>
      </c>
      <c r="L119" s="18">
        <v>90120.93</v>
      </c>
      <c r="M119" s="38">
        <v>90120.93</v>
      </c>
      <c r="N119" s="79">
        <v>0.50029999999999997</v>
      </c>
      <c r="O119" s="79">
        <v>1.0005999999999999</v>
      </c>
      <c r="P119" s="38">
        <f>ROUND(G119*N119/12,2)</f>
        <v>90066.92</v>
      </c>
      <c r="Q119" s="79">
        <v>0.50029999999999997</v>
      </c>
      <c r="R119" s="79">
        <v>1.0005999999999999</v>
      </c>
      <c r="S119" s="38">
        <f>ROUND(G119*Q119/12,2)</f>
        <v>90066.92</v>
      </c>
      <c r="T119" s="79">
        <v>0.50029999999999997</v>
      </c>
      <c r="U119" s="79">
        <v>1.0005999999999999</v>
      </c>
      <c r="V119" s="18">
        <f t="shared" si="138"/>
        <v>270200.76</v>
      </c>
      <c r="W119" s="38">
        <f t="shared" si="139"/>
        <v>90066.92</v>
      </c>
      <c r="X119" s="79">
        <v>0.50029999999999997</v>
      </c>
      <c r="Y119" s="79">
        <v>1.0005999999999999</v>
      </c>
      <c r="Z119" s="18">
        <f t="shared" si="140"/>
        <v>540401.52</v>
      </c>
      <c r="AA119" s="38">
        <f t="shared" si="141"/>
        <v>90066.92</v>
      </c>
    </row>
    <row r="120" spans="1:27" x14ac:dyDescent="0.25">
      <c r="A120" s="87">
        <f>A119+1</f>
        <v>81</v>
      </c>
      <c r="B120" s="10" t="s">
        <v>159</v>
      </c>
      <c r="C120" s="7">
        <v>60</v>
      </c>
      <c r="D120" s="16" t="s">
        <v>10</v>
      </c>
      <c r="E120" s="26">
        <v>1442900</v>
      </c>
      <c r="F120" s="99">
        <v>1.4972000000000001</v>
      </c>
      <c r="G120" s="18">
        <f>ROUND(E120*F120,0)</f>
        <v>2160310</v>
      </c>
      <c r="H120" s="22" t="s">
        <v>130</v>
      </c>
      <c r="I120" s="47">
        <f t="shared" si="137"/>
        <v>992122.34000000008</v>
      </c>
      <c r="J120" s="79"/>
      <c r="K120" s="79"/>
      <c r="L120" s="18"/>
      <c r="M120" s="38"/>
      <c r="N120" s="79">
        <v>0.501</v>
      </c>
      <c r="O120" s="79">
        <v>1.002</v>
      </c>
      <c r="P120" s="38">
        <f>ROUND(G120*N120/12,2)</f>
        <v>90192.94</v>
      </c>
      <c r="Q120" s="79">
        <v>0.501</v>
      </c>
      <c r="R120" s="79">
        <v>1.002</v>
      </c>
      <c r="S120" s="38">
        <f>ROUND(G120*Q120/12,2)</f>
        <v>90192.94</v>
      </c>
      <c r="T120" s="79">
        <v>0.501</v>
      </c>
      <c r="U120" s="79">
        <v>1.002</v>
      </c>
      <c r="V120" s="18">
        <f t="shared" si="138"/>
        <v>270578.82</v>
      </c>
      <c r="W120" s="38">
        <f t="shared" si="139"/>
        <v>90192.94</v>
      </c>
      <c r="X120" s="79">
        <v>0.501</v>
      </c>
      <c r="Y120" s="79">
        <v>1.002</v>
      </c>
      <c r="Z120" s="18">
        <f t="shared" si="140"/>
        <v>541157.64</v>
      </c>
      <c r="AA120" s="38">
        <f t="shared" si="141"/>
        <v>90192.94</v>
      </c>
    </row>
    <row r="121" spans="1:27" ht="15.75" customHeight="1" x14ac:dyDescent="0.25">
      <c r="A121" s="124" t="s">
        <v>143</v>
      </c>
      <c r="B121" s="125"/>
      <c r="C121" s="125"/>
      <c r="D121" s="126"/>
      <c r="E121" s="35"/>
      <c r="F121" s="99"/>
      <c r="G121" s="18"/>
      <c r="H121" s="22"/>
      <c r="I121" s="47"/>
      <c r="J121" s="79"/>
      <c r="K121" s="79"/>
      <c r="L121" s="18"/>
      <c r="M121" s="38"/>
      <c r="N121" s="79"/>
      <c r="O121" s="79"/>
      <c r="P121" s="38"/>
      <c r="Q121" s="79"/>
      <c r="R121" s="79"/>
      <c r="S121" s="38"/>
      <c r="T121" s="79"/>
      <c r="U121" s="79"/>
      <c r="V121" s="18"/>
      <c r="W121" s="38"/>
      <c r="X121" s="79"/>
      <c r="Y121" s="79"/>
      <c r="Z121" s="18"/>
      <c r="AA121" s="38"/>
    </row>
    <row r="122" spans="1:27" x14ac:dyDescent="0.25">
      <c r="A122" s="87">
        <v>82</v>
      </c>
      <c r="B122" s="10" t="s">
        <v>73</v>
      </c>
      <c r="C122" s="7">
        <v>232</v>
      </c>
      <c r="D122" s="16" t="s">
        <v>10</v>
      </c>
      <c r="E122" s="26">
        <v>1442900</v>
      </c>
      <c r="F122" s="99">
        <v>1.4972000000000001</v>
      </c>
      <c r="G122" s="18">
        <f t="shared" ref="G122:G126" si="142">ROUND(E122*F122,0)</f>
        <v>2160310</v>
      </c>
      <c r="H122" s="22" t="s">
        <v>130</v>
      </c>
      <c r="I122" s="47">
        <f t="shared" ref="I122:I126" si="143">L122+P122+S122+V122+Z122</f>
        <v>1760346.6500000001</v>
      </c>
      <c r="J122" s="79">
        <v>0.81659999999999999</v>
      </c>
      <c r="K122" s="79">
        <v>1.0082</v>
      </c>
      <c r="L122" s="18">
        <v>147009.1</v>
      </c>
      <c r="M122" s="38">
        <v>147009.1</v>
      </c>
      <c r="N122" s="79">
        <v>0.81469999999999998</v>
      </c>
      <c r="O122" s="79">
        <v>1.0058</v>
      </c>
      <c r="P122" s="38">
        <f>ROUND(G122*N122/12,2)</f>
        <v>146667.04999999999</v>
      </c>
      <c r="Q122" s="79">
        <v>0.81469999999999998</v>
      </c>
      <c r="R122" s="79">
        <v>1.0058</v>
      </c>
      <c r="S122" s="38">
        <f>ROUND(G122*Q122/12,2)</f>
        <v>146667.04999999999</v>
      </c>
      <c r="T122" s="79">
        <v>0.81469999999999998</v>
      </c>
      <c r="U122" s="79">
        <v>1.0058</v>
      </c>
      <c r="V122" s="18">
        <f t="shared" ref="V122:V126" si="144">ROUND(W122*3,2)</f>
        <v>440001.15</v>
      </c>
      <c r="W122" s="38">
        <f t="shared" ref="W122:W126" si="145">ROUND(G122*T122/12,2)</f>
        <v>146667.04999999999</v>
      </c>
      <c r="X122" s="79">
        <v>0.81469999999999998</v>
      </c>
      <c r="Y122" s="79">
        <v>1.0058</v>
      </c>
      <c r="Z122" s="18">
        <f t="shared" ref="Z122:Z126" si="146">ROUND(AA122*6,2)</f>
        <v>880002.3</v>
      </c>
      <c r="AA122" s="38">
        <f t="shared" ref="AA122:AA126" si="147">ROUND(G122*X122/12,2)</f>
        <v>146667.04999999999</v>
      </c>
    </row>
    <row r="123" spans="1:27" x14ac:dyDescent="0.25">
      <c r="A123" s="87">
        <f>A122+1</f>
        <v>83</v>
      </c>
      <c r="B123" s="10" t="s">
        <v>74</v>
      </c>
      <c r="C123" s="7">
        <v>217</v>
      </c>
      <c r="D123" s="16" t="s">
        <v>10</v>
      </c>
      <c r="E123" s="26">
        <v>1442900</v>
      </c>
      <c r="F123" s="99">
        <v>1.4972000000000001</v>
      </c>
      <c r="G123" s="18">
        <f t="shared" si="142"/>
        <v>2160310</v>
      </c>
      <c r="H123" s="22" t="s">
        <v>130</v>
      </c>
      <c r="I123" s="47">
        <f t="shared" si="143"/>
        <v>1755683.91</v>
      </c>
      <c r="J123" s="79">
        <v>0.81379999999999997</v>
      </c>
      <c r="K123" s="79">
        <v>1.0046999999999999</v>
      </c>
      <c r="L123" s="18">
        <v>146505.01999999999</v>
      </c>
      <c r="M123" s="38">
        <v>146505.01999999999</v>
      </c>
      <c r="N123" s="79">
        <v>0.81259999999999999</v>
      </c>
      <c r="O123" s="79">
        <v>1.0032000000000001</v>
      </c>
      <c r="P123" s="38">
        <f>ROUND(G123*N123/12,2)</f>
        <v>146288.99</v>
      </c>
      <c r="Q123" s="79">
        <v>0.81259999999999999</v>
      </c>
      <c r="R123" s="79">
        <v>1.0032000000000001</v>
      </c>
      <c r="S123" s="38">
        <f>ROUND(G123*Q123/12,2)</f>
        <v>146288.99</v>
      </c>
      <c r="T123" s="79">
        <v>0.81259999999999999</v>
      </c>
      <c r="U123" s="79">
        <v>1.0032000000000001</v>
      </c>
      <c r="V123" s="18">
        <f t="shared" si="144"/>
        <v>438866.97</v>
      </c>
      <c r="W123" s="38">
        <f t="shared" si="145"/>
        <v>146288.99</v>
      </c>
      <c r="X123" s="79">
        <v>0.81259999999999999</v>
      </c>
      <c r="Y123" s="79">
        <v>1.0032000000000001</v>
      </c>
      <c r="Z123" s="18">
        <f t="shared" si="146"/>
        <v>877733.94</v>
      </c>
      <c r="AA123" s="38">
        <f t="shared" si="147"/>
        <v>146288.99</v>
      </c>
    </row>
    <row r="124" spans="1:27" x14ac:dyDescent="0.25">
      <c r="A124" s="87">
        <f t="shared" ref="A124:A126" si="148">A123+1</f>
        <v>84</v>
      </c>
      <c r="B124" s="10" t="s">
        <v>76</v>
      </c>
      <c r="C124" s="7">
        <v>162</v>
      </c>
      <c r="D124" s="16" t="s">
        <v>10</v>
      </c>
      <c r="E124" s="26">
        <v>1442900</v>
      </c>
      <c r="F124" s="99">
        <v>1.4972000000000001</v>
      </c>
      <c r="G124" s="18">
        <f t="shared" ref="G124" si="149">ROUND(E124*F124,0)</f>
        <v>2160310</v>
      </c>
      <c r="H124" s="22" t="s">
        <v>130</v>
      </c>
      <c r="I124" s="47">
        <f t="shared" si="143"/>
        <v>1757502.2000000002</v>
      </c>
      <c r="J124" s="79">
        <v>0.81620000000000004</v>
      </c>
      <c r="K124" s="79">
        <v>1.0076000000000001</v>
      </c>
      <c r="L124" s="18">
        <v>146937.09</v>
      </c>
      <c r="M124" s="38">
        <v>146937.09</v>
      </c>
      <c r="N124" s="79">
        <v>0.81330000000000002</v>
      </c>
      <c r="O124" s="79">
        <v>1.0041</v>
      </c>
      <c r="P124" s="38">
        <f>ROUND(G124*N124/12,2)</f>
        <v>146415.01</v>
      </c>
      <c r="Q124" s="79">
        <v>0.81330000000000002</v>
      </c>
      <c r="R124" s="79">
        <v>1.0041</v>
      </c>
      <c r="S124" s="38">
        <f>ROUND(G124*Q124/12,2)</f>
        <v>146415.01</v>
      </c>
      <c r="T124" s="79">
        <v>0.81330000000000002</v>
      </c>
      <c r="U124" s="79">
        <v>1.0041</v>
      </c>
      <c r="V124" s="18">
        <f t="shared" si="144"/>
        <v>439245.03</v>
      </c>
      <c r="W124" s="38">
        <f t="shared" si="145"/>
        <v>146415.01</v>
      </c>
      <c r="X124" s="79">
        <v>0.81330000000000002</v>
      </c>
      <c r="Y124" s="79">
        <v>1.0041</v>
      </c>
      <c r="Z124" s="18">
        <f t="shared" si="146"/>
        <v>878490.06</v>
      </c>
      <c r="AA124" s="38">
        <f t="shared" si="147"/>
        <v>146415.01</v>
      </c>
    </row>
    <row r="125" spans="1:27" x14ac:dyDescent="0.25">
      <c r="A125" s="87">
        <f t="shared" si="148"/>
        <v>85</v>
      </c>
      <c r="B125" s="10" t="s">
        <v>158</v>
      </c>
      <c r="C125" s="7">
        <v>251</v>
      </c>
      <c r="D125" s="16" t="s">
        <v>10</v>
      </c>
      <c r="E125" s="26">
        <v>1442900</v>
      </c>
      <c r="F125" s="99">
        <v>1.4972000000000001</v>
      </c>
      <c r="G125" s="18">
        <f t="shared" ref="G125" si="150">ROUND(E125*F125,0)</f>
        <v>2160310</v>
      </c>
      <c r="H125" s="22" t="s">
        <v>130</v>
      </c>
      <c r="I125" s="47">
        <f t="shared" si="143"/>
        <v>1611393.22</v>
      </c>
      <c r="J125" s="79"/>
      <c r="K125" s="79"/>
      <c r="L125" s="18"/>
      <c r="M125" s="38"/>
      <c r="N125" s="79">
        <v>0.81379999999999997</v>
      </c>
      <c r="O125" s="79">
        <v>1.0046999999999999</v>
      </c>
      <c r="P125" s="38">
        <f>ROUND(G125*N125/12,2)</f>
        <v>146505.01999999999</v>
      </c>
      <c r="Q125" s="79">
        <v>0.81379999999999997</v>
      </c>
      <c r="R125" s="79">
        <v>1.0046999999999999</v>
      </c>
      <c r="S125" s="38">
        <f>ROUND(G125*Q125/12,2)</f>
        <v>146505.01999999999</v>
      </c>
      <c r="T125" s="79">
        <v>0.81369999999999998</v>
      </c>
      <c r="U125" s="79">
        <v>1.0045999999999999</v>
      </c>
      <c r="V125" s="18">
        <f t="shared" si="144"/>
        <v>439461.06</v>
      </c>
      <c r="W125" s="38">
        <f t="shared" si="145"/>
        <v>146487.01999999999</v>
      </c>
      <c r="X125" s="79">
        <v>0.81369999999999998</v>
      </c>
      <c r="Y125" s="79">
        <v>1.0045999999999999</v>
      </c>
      <c r="Z125" s="18">
        <f t="shared" si="146"/>
        <v>878922.12</v>
      </c>
      <c r="AA125" s="38">
        <f t="shared" si="147"/>
        <v>146487.01999999999</v>
      </c>
    </row>
    <row r="126" spans="1:27" x14ac:dyDescent="0.25">
      <c r="A126" s="87">
        <f t="shared" si="148"/>
        <v>86</v>
      </c>
      <c r="B126" s="10" t="s">
        <v>72</v>
      </c>
      <c r="C126" s="7">
        <v>157</v>
      </c>
      <c r="D126" s="16" t="s">
        <v>10</v>
      </c>
      <c r="E126" s="26">
        <v>1442900</v>
      </c>
      <c r="F126" s="99">
        <v>1.4972000000000001</v>
      </c>
      <c r="G126" s="18">
        <f t="shared" si="142"/>
        <v>2160310</v>
      </c>
      <c r="H126" s="22" t="s">
        <v>130</v>
      </c>
      <c r="I126" s="47">
        <f t="shared" si="143"/>
        <v>1702234.2600000002</v>
      </c>
      <c r="J126" s="79">
        <v>0.50039999999999996</v>
      </c>
      <c r="K126" s="79">
        <v>1.0006999999999999</v>
      </c>
      <c r="L126" s="18">
        <v>90084.93</v>
      </c>
      <c r="M126" s="38">
        <v>90084.93</v>
      </c>
      <c r="N126" s="79">
        <v>0.81410000000000005</v>
      </c>
      <c r="O126" s="79">
        <v>1.0049999999999999</v>
      </c>
      <c r="P126" s="38">
        <f>ROUND(G126*N126/12,2)</f>
        <v>146559.03</v>
      </c>
      <c r="Q126" s="79">
        <v>0.81410000000000005</v>
      </c>
      <c r="R126" s="79">
        <v>1.0049999999999999</v>
      </c>
      <c r="S126" s="38">
        <f>ROUND(G126*Q126/12,2)</f>
        <v>146559.03</v>
      </c>
      <c r="T126" s="79">
        <v>0.81410000000000005</v>
      </c>
      <c r="U126" s="79">
        <v>1.0049999999999999</v>
      </c>
      <c r="V126" s="18">
        <f t="shared" si="144"/>
        <v>439677.09</v>
      </c>
      <c r="W126" s="38">
        <f t="shared" si="145"/>
        <v>146559.03</v>
      </c>
      <c r="X126" s="79">
        <v>0.81410000000000005</v>
      </c>
      <c r="Y126" s="79">
        <v>1.0049999999999999</v>
      </c>
      <c r="Z126" s="18">
        <f t="shared" si="146"/>
        <v>879354.18</v>
      </c>
      <c r="AA126" s="38">
        <f t="shared" si="147"/>
        <v>146559.03</v>
      </c>
    </row>
    <row r="127" spans="1:27" ht="15.75" customHeight="1" x14ac:dyDescent="0.25">
      <c r="A127" s="127" t="s">
        <v>113</v>
      </c>
      <c r="B127" s="128"/>
      <c r="C127" s="16">
        <f>SUM(C129:C137)</f>
        <v>3975</v>
      </c>
      <c r="D127" s="25"/>
      <c r="E127" s="33"/>
      <c r="F127" s="100"/>
      <c r="G127" s="28">
        <f>SUM(G129:G137)</f>
        <v>17282480</v>
      </c>
      <c r="H127" s="22"/>
      <c r="I127" s="48">
        <f>SUM(I129:I137)</f>
        <v>13412878.689999999</v>
      </c>
      <c r="J127" s="80"/>
      <c r="K127" s="80"/>
      <c r="L127" s="28">
        <f t="shared" ref="L127:M127" si="151">SUM(L129:L137)</f>
        <v>1129878.1400000001</v>
      </c>
      <c r="M127" s="45">
        <f t="shared" si="151"/>
        <v>1129878.1400000001</v>
      </c>
      <c r="N127" s="80"/>
      <c r="O127" s="80"/>
      <c r="P127" s="45">
        <f>SUM(P129:P137)</f>
        <v>1121272.8999999999</v>
      </c>
      <c r="Q127" s="80"/>
      <c r="R127" s="80"/>
      <c r="S127" s="45">
        <f>SUM(S129:S137)</f>
        <v>1107320.8899999999</v>
      </c>
      <c r="T127" s="80"/>
      <c r="U127" s="80"/>
      <c r="V127" s="28">
        <f t="shared" ref="V127:W127" si="152">SUM(V129:V137)</f>
        <v>3322988.82</v>
      </c>
      <c r="W127" s="45">
        <f t="shared" si="152"/>
        <v>1107662.94</v>
      </c>
      <c r="X127" s="80"/>
      <c r="Y127" s="80"/>
      <c r="Z127" s="28">
        <f t="shared" ref="Z127:AA127" si="153">SUM(Z129:Z137)</f>
        <v>6731417.9399999995</v>
      </c>
      <c r="AA127" s="45">
        <f t="shared" si="153"/>
        <v>1121902.99</v>
      </c>
    </row>
    <row r="128" spans="1:27" ht="15.75" customHeight="1" x14ac:dyDescent="0.25">
      <c r="A128" s="124" t="s">
        <v>3</v>
      </c>
      <c r="B128" s="125"/>
      <c r="C128" s="125"/>
      <c r="D128" s="125"/>
      <c r="E128" s="33"/>
      <c r="F128" s="100"/>
      <c r="G128" s="28"/>
      <c r="H128" s="22"/>
      <c r="I128" s="48"/>
      <c r="J128" s="80"/>
      <c r="K128" s="80"/>
      <c r="L128" s="28"/>
      <c r="M128" s="45"/>
      <c r="N128" s="80"/>
      <c r="O128" s="80"/>
      <c r="P128" s="45"/>
      <c r="Q128" s="80"/>
      <c r="R128" s="80"/>
      <c r="S128" s="45"/>
      <c r="T128" s="80"/>
      <c r="U128" s="80"/>
      <c r="V128" s="28"/>
      <c r="W128" s="45"/>
      <c r="X128" s="80"/>
      <c r="Y128" s="80"/>
      <c r="Z128" s="28"/>
      <c r="AA128" s="45"/>
    </row>
    <row r="129" spans="1:27" x14ac:dyDescent="0.25">
      <c r="A129" s="87">
        <v>87</v>
      </c>
      <c r="B129" s="10" t="s">
        <v>83</v>
      </c>
      <c r="C129" s="7">
        <v>100</v>
      </c>
      <c r="D129" s="16" t="s">
        <v>10</v>
      </c>
      <c r="E129" s="26">
        <v>1442900</v>
      </c>
      <c r="F129" s="99">
        <v>1.4972000000000001</v>
      </c>
      <c r="G129" s="18">
        <f>ROUND(E129*F129,0)</f>
        <v>2160310</v>
      </c>
      <c r="H129" s="22" t="s">
        <v>130</v>
      </c>
      <c r="I129" s="47">
        <f>L129+P129+S129+V129+Z129</f>
        <v>1022546.76</v>
      </c>
      <c r="J129" s="79">
        <v>0.5</v>
      </c>
      <c r="K129" s="79">
        <v>1</v>
      </c>
      <c r="L129" s="18">
        <v>90012.92</v>
      </c>
      <c r="M129" s="38">
        <v>90012.92</v>
      </c>
      <c r="N129" s="79">
        <v>0.5</v>
      </c>
      <c r="O129" s="79">
        <v>1</v>
      </c>
      <c r="P129" s="38">
        <f>ROUND(G129*N129/12,2)</f>
        <v>90012.92</v>
      </c>
      <c r="Q129" s="79">
        <v>0.42</v>
      </c>
      <c r="R129" s="79">
        <v>1</v>
      </c>
      <c r="S129" s="38">
        <f>ROUND(G129*Q129/12,2)</f>
        <v>75610.850000000006</v>
      </c>
      <c r="T129" s="79">
        <v>0.42</v>
      </c>
      <c r="U129" s="79">
        <v>1</v>
      </c>
      <c r="V129" s="18">
        <f>ROUND(W129*3,2)</f>
        <v>226832.55</v>
      </c>
      <c r="W129" s="38">
        <f>ROUND(G129*T129/12,2)</f>
        <v>75610.850000000006</v>
      </c>
      <c r="X129" s="79">
        <v>0.5</v>
      </c>
      <c r="Y129" s="79">
        <v>1</v>
      </c>
      <c r="Z129" s="18">
        <f>ROUND(AA129*6,2)</f>
        <v>540077.52</v>
      </c>
      <c r="AA129" s="38">
        <f>ROUND(G129*X129/12,2)</f>
        <v>90012.92</v>
      </c>
    </row>
    <row r="130" spans="1:27" ht="15.75" customHeight="1" x14ac:dyDescent="0.25">
      <c r="A130" s="124" t="s">
        <v>143</v>
      </c>
      <c r="B130" s="125"/>
      <c r="C130" s="125"/>
      <c r="D130" s="126"/>
      <c r="E130" s="32"/>
      <c r="F130" s="99"/>
      <c r="G130" s="18"/>
      <c r="H130" s="22"/>
      <c r="I130" s="47"/>
      <c r="J130" s="79"/>
      <c r="K130" s="79"/>
      <c r="L130" s="18"/>
      <c r="M130" s="38"/>
      <c r="N130" s="79"/>
      <c r="O130" s="79"/>
      <c r="P130" s="38"/>
      <c r="Q130" s="79"/>
      <c r="R130" s="79"/>
      <c r="S130" s="38"/>
      <c r="T130" s="79"/>
      <c r="U130" s="79"/>
      <c r="V130" s="18"/>
      <c r="W130" s="38"/>
      <c r="X130" s="79"/>
      <c r="Y130" s="79"/>
      <c r="Z130" s="18"/>
      <c r="AA130" s="38"/>
    </row>
    <row r="131" spans="1:27" x14ac:dyDescent="0.25">
      <c r="A131" s="87">
        <v>88</v>
      </c>
      <c r="B131" s="10" t="s">
        <v>78</v>
      </c>
      <c r="C131" s="7">
        <v>688</v>
      </c>
      <c r="D131" s="16" t="s">
        <v>10</v>
      </c>
      <c r="E131" s="26">
        <v>1442900</v>
      </c>
      <c r="F131" s="99">
        <v>1.4972000000000001</v>
      </c>
      <c r="G131" s="18">
        <f t="shared" ref="G131:G135" si="154">ROUND(E131*F131,0)</f>
        <v>2160310</v>
      </c>
      <c r="H131" s="22" t="s">
        <v>130</v>
      </c>
      <c r="I131" s="47">
        <f t="shared" ref="I131:I137" si="155">L131+P131+S131+V131+Z131</f>
        <v>1775342.7599999998</v>
      </c>
      <c r="J131" s="79">
        <v>0.82769999999999999</v>
      </c>
      <c r="K131" s="79">
        <v>1.0218</v>
      </c>
      <c r="L131" s="18">
        <v>149007.38</v>
      </c>
      <c r="M131" s="38">
        <v>149007.38</v>
      </c>
      <c r="N131" s="79">
        <v>0.8196</v>
      </c>
      <c r="O131" s="79">
        <v>1.0118</v>
      </c>
      <c r="P131" s="38">
        <f t="shared" ref="P131:P137" si="156">ROUND(G131*N131/12,2)</f>
        <v>147549.17000000001</v>
      </c>
      <c r="Q131" s="79">
        <v>0.82169999999999999</v>
      </c>
      <c r="R131" s="79">
        <v>1.0144</v>
      </c>
      <c r="S131" s="38">
        <f t="shared" ref="S131:S137" si="157">ROUND(G131*Q131/12,2)</f>
        <v>147927.23000000001</v>
      </c>
      <c r="T131" s="79">
        <v>0.8216</v>
      </c>
      <c r="U131" s="79">
        <v>1.0143</v>
      </c>
      <c r="V131" s="18">
        <f t="shared" ref="V131:V137" si="158">ROUND(W131*3,2)</f>
        <v>443727.66</v>
      </c>
      <c r="W131" s="38">
        <f t="shared" ref="W131:W137" si="159">ROUND(G131*T131/12,2)</f>
        <v>147909.22</v>
      </c>
      <c r="X131" s="79">
        <v>0.82130000000000003</v>
      </c>
      <c r="Y131" s="79">
        <v>1.014</v>
      </c>
      <c r="Z131" s="18">
        <f t="shared" ref="Z131:Z137" si="160">ROUND(AA131*6,2)</f>
        <v>887131.32</v>
      </c>
      <c r="AA131" s="38">
        <f t="shared" ref="AA131:AA137" si="161">ROUND(G131*X131/12,2)</f>
        <v>147855.22</v>
      </c>
    </row>
    <row r="132" spans="1:27" x14ac:dyDescent="0.25">
      <c r="A132" s="87">
        <f>A131+1</f>
        <v>89</v>
      </c>
      <c r="B132" s="10" t="s">
        <v>79</v>
      </c>
      <c r="C132" s="7">
        <v>433</v>
      </c>
      <c r="D132" s="16" t="s">
        <v>10</v>
      </c>
      <c r="E132" s="26">
        <v>1442900</v>
      </c>
      <c r="F132" s="99">
        <v>1.4972000000000001</v>
      </c>
      <c r="G132" s="18">
        <f t="shared" si="154"/>
        <v>2160310</v>
      </c>
      <c r="H132" s="22" t="s">
        <v>130</v>
      </c>
      <c r="I132" s="47">
        <f t="shared" si="155"/>
        <v>1763244.9900000002</v>
      </c>
      <c r="J132" s="79">
        <v>0.82099999999999995</v>
      </c>
      <c r="K132" s="79">
        <v>1.0136000000000001</v>
      </c>
      <c r="L132" s="18">
        <v>147801.21</v>
      </c>
      <c r="M132" s="38">
        <v>147801.21</v>
      </c>
      <c r="N132" s="79">
        <v>0.81599999999999995</v>
      </c>
      <c r="O132" s="79">
        <v>1.0074000000000001</v>
      </c>
      <c r="P132" s="38">
        <f t="shared" si="156"/>
        <v>146901.07999999999</v>
      </c>
      <c r="Q132" s="79">
        <v>0.81579999999999997</v>
      </c>
      <c r="R132" s="79">
        <v>1.0072000000000001</v>
      </c>
      <c r="S132" s="38">
        <f t="shared" si="157"/>
        <v>146865.07</v>
      </c>
      <c r="T132" s="79">
        <v>0.81579999999999997</v>
      </c>
      <c r="U132" s="79">
        <v>1.0072000000000001</v>
      </c>
      <c r="V132" s="18">
        <f t="shared" si="158"/>
        <v>440595.21</v>
      </c>
      <c r="W132" s="38">
        <f t="shared" si="159"/>
        <v>146865.07</v>
      </c>
      <c r="X132" s="79">
        <v>0.81569999999999998</v>
      </c>
      <c r="Y132" s="79">
        <v>1.0069999999999999</v>
      </c>
      <c r="Z132" s="18">
        <f t="shared" si="160"/>
        <v>881082.42</v>
      </c>
      <c r="AA132" s="38">
        <f t="shared" si="161"/>
        <v>146847.07</v>
      </c>
    </row>
    <row r="133" spans="1:27" x14ac:dyDescent="0.25">
      <c r="A133" s="87">
        <f t="shared" ref="A133:A137" si="162">A132+1</f>
        <v>90</v>
      </c>
      <c r="B133" s="10" t="s">
        <v>81</v>
      </c>
      <c r="C133" s="7">
        <v>497</v>
      </c>
      <c r="D133" s="16" t="s">
        <v>10</v>
      </c>
      <c r="E133" s="26">
        <v>1442900</v>
      </c>
      <c r="F133" s="99">
        <v>1.4972000000000001</v>
      </c>
      <c r="G133" s="18">
        <f t="shared" si="154"/>
        <v>2160310</v>
      </c>
      <c r="H133" s="22" t="s">
        <v>130</v>
      </c>
      <c r="I133" s="47">
        <f t="shared" si="155"/>
        <v>1765441.33</v>
      </c>
      <c r="J133" s="79">
        <v>0.82169999999999999</v>
      </c>
      <c r="K133" s="79">
        <v>1.0145</v>
      </c>
      <c r="L133" s="18">
        <v>147927.23000000001</v>
      </c>
      <c r="M133" s="38">
        <v>147927.23000000001</v>
      </c>
      <c r="N133" s="79">
        <v>0.81689999999999996</v>
      </c>
      <c r="O133" s="79">
        <v>1.0085</v>
      </c>
      <c r="P133" s="38">
        <f t="shared" si="156"/>
        <v>147063.1</v>
      </c>
      <c r="Q133" s="79">
        <v>0.81679999999999997</v>
      </c>
      <c r="R133" s="79">
        <v>1.0084</v>
      </c>
      <c r="S133" s="38">
        <f t="shared" si="157"/>
        <v>147045.1</v>
      </c>
      <c r="T133" s="79">
        <v>0.81679999999999997</v>
      </c>
      <c r="U133" s="79">
        <v>1.0084</v>
      </c>
      <c r="V133" s="18">
        <f t="shared" si="158"/>
        <v>441135.3</v>
      </c>
      <c r="W133" s="38">
        <f t="shared" si="159"/>
        <v>147045.1</v>
      </c>
      <c r="X133" s="79">
        <v>0.81679999999999997</v>
      </c>
      <c r="Y133" s="79">
        <v>1.0084</v>
      </c>
      <c r="Z133" s="18">
        <f t="shared" si="160"/>
        <v>882270.6</v>
      </c>
      <c r="AA133" s="38">
        <f t="shared" si="161"/>
        <v>147045.1</v>
      </c>
    </row>
    <row r="134" spans="1:27" x14ac:dyDescent="0.25">
      <c r="A134" s="87">
        <f t="shared" si="162"/>
        <v>91</v>
      </c>
      <c r="B134" s="10" t="s">
        <v>82</v>
      </c>
      <c r="C134" s="7">
        <v>194</v>
      </c>
      <c r="D134" s="16" t="s">
        <v>10</v>
      </c>
      <c r="E134" s="26">
        <v>1442900</v>
      </c>
      <c r="F134" s="99">
        <v>1.4972000000000001</v>
      </c>
      <c r="G134" s="18">
        <f t="shared" si="154"/>
        <v>2160310</v>
      </c>
      <c r="H134" s="22" t="s">
        <v>130</v>
      </c>
      <c r="I134" s="47">
        <f t="shared" si="155"/>
        <v>1754945.81</v>
      </c>
      <c r="J134" s="79">
        <v>0.81399999999999995</v>
      </c>
      <c r="K134" s="79">
        <v>1.0048999999999999</v>
      </c>
      <c r="L134" s="18">
        <v>146541.03</v>
      </c>
      <c r="M134" s="38">
        <v>146541.03</v>
      </c>
      <c r="N134" s="79">
        <v>0.81220000000000003</v>
      </c>
      <c r="O134" s="79">
        <v>1.0026999999999999</v>
      </c>
      <c r="P134" s="38">
        <f t="shared" si="156"/>
        <v>146216.98000000001</v>
      </c>
      <c r="Q134" s="79">
        <v>0.81230000000000002</v>
      </c>
      <c r="R134" s="79">
        <v>1.0027999999999999</v>
      </c>
      <c r="S134" s="38">
        <f t="shared" si="157"/>
        <v>146234.98000000001</v>
      </c>
      <c r="T134" s="79">
        <v>0.81220000000000003</v>
      </c>
      <c r="U134" s="79">
        <v>1.0026999999999999</v>
      </c>
      <c r="V134" s="18">
        <f t="shared" si="158"/>
        <v>438650.94</v>
      </c>
      <c r="W134" s="38">
        <f t="shared" si="159"/>
        <v>146216.98000000001</v>
      </c>
      <c r="X134" s="79">
        <v>0.81220000000000003</v>
      </c>
      <c r="Y134" s="79">
        <v>1.0026999999999999</v>
      </c>
      <c r="Z134" s="18">
        <f t="shared" si="160"/>
        <v>877301.88</v>
      </c>
      <c r="AA134" s="38">
        <f t="shared" si="161"/>
        <v>146216.98000000001</v>
      </c>
    </row>
    <row r="135" spans="1:27" x14ac:dyDescent="0.25">
      <c r="A135" s="87">
        <f t="shared" si="162"/>
        <v>92</v>
      </c>
      <c r="B135" s="10" t="s">
        <v>84</v>
      </c>
      <c r="C135" s="7">
        <v>445</v>
      </c>
      <c r="D135" s="16" t="s">
        <v>10</v>
      </c>
      <c r="E135" s="26">
        <v>1442900</v>
      </c>
      <c r="F135" s="99">
        <v>1.4972000000000001</v>
      </c>
      <c r="G135" s="18">
        <f t="shared" si="154"/>
        <v>2160310</v>
      </c>
      <c r="H135" s="22" t="s">
        <v>130</v>
      </c>
      <c r="I135" s="47">
        <f t="shared" si="155"/>
        <v>1764163.21</v>
      </c>
      <c r="J135" s="79">
        <v>0.82130000000000003</v>
      </c>
      <c r="K135" s="79">
        <v>1.014</v>
      </c>
      <c r="L135" s="18">
        <v>147855.22</v>
      </c>
      <c r="M135" s="38">
        <v>147855.22</v>
      </c>
      <c r="N135" s="79">
        <v>0.81620000000000004</v>
      </c>
      <c r="O135" s="79">
        <v>1.0076000000000001</v>
      </c>
      <c r="P135" s="38">
        <f t="shared" si="156"/>
        <v>146937.09</v>
      </c>
      <c r="Q135" s="79">
        <v>0.81620000000000004</v>
      </c>
      <c r="R135" s="79">
        <v>1.0076000000000001</v>
      </c>
      <c r="S135" s="38">
        <f t="shared" si="157"/>
        <v>146937.09</v>
      </c>
      <c r="T135" s="79">
        <v>0.81620000000000004</v>
      </c>
      <c r="U135" s="79">
        <v>1.0076000000000001</v>
      </c>
      <c r="V135" s="18">
        <f t="shared" si="158"/>
        <v>440811.27</v>
      </c>
      <c r="W135" s="38">
        <f t="shared" si="159"/>
        <v>146937.09</v>
      </c>
      <c r="X135" s="79">
        <v>0.81620000000000004</v>
      </c>
      <c r="Y135" s="79">
        <v>1.0076000000000001</v>
      </c>
      <c r="Z135" s="18">
        <f t="shared" si="160"/>
        <v>881622.54</v>
      </c>
      <c r="AA135" s="38">
        <f t="shared" si="161"/>
        <v>146937.09</v>
      </c>
    </row>
    <row r="136" spans="1:27" x14ac:dyDescent="0.25">
      <c r="A136" s="87">
        <f t="shared" si="162"/>
        <v>93</v>
      </c>
      <c r="B136" s="10" t="s">
        <v>80</v>
      </c>
      <c r="C136" s="7">
        <v>792</v>
      </c>
      <c r="D136" s="16" t="s">
        <v>10</v>
      </c>
      <c r="E136" s="26">
        <v>1442900</v>
      </c>
      <c r="F136" s="99">
        <v>1.4972000000000001</v>
      </c>
      <c r="G136" s="18">
        <f>ROUND(E136*F136,0)</f>
        <v>2160310</v>
      </c>
      <c r="H136" s="22" t="s">
        <v>130</v>
      </c>
      <c r="I136" s="47">
        <f t="shared" si="155"/>
        <v>1781949.67</v>
      </c>
      <c r="J136" s="79">
        <v>0.8347</v>
      </c>
      <c r="K136" s="79">
        <v>1.0305</v>
      </c>
      <c r="L136" s="18">
        <v>150267.56</v>
      </c>
      <c r="M136" s="38">
        <v>150267.56</v>
      </c>
      <c r="N136" s="79">
        <v>0.82340000000000002</v>
      </c>
      <c r="O136" s="79">
        <v>1.0165</v>
      </c>
      <c r="P136" s="38">
        <f t="shared" si="156"/>
        <v>148233.26999999999</v>
      </c>
      <c r="Q136" s="79">
        <v>0.82420000000000004</v>
      </c>
      <c r="R136" s="79">
        <v>1.0175000000000001</v>
      </c>
      <c r="S136" s="38">
        <f t="shared" si="157"/>
        <v>148377.29</v>
      </c>
      <c r="T136" s="79">
        <v>0.82420000000000004</v>
      </c>
      <c r="U136" s="79">
        <v>1.0175000000000001</v>
      </c>
      <c r="V136" s="18">
        <f t="shared" si="158"/>
        <v>445131.87</v>
      </c>
      <c r="W136" s="38">
        <f t="shared" si="159"/>
        <v>148377.29</v>
      </c>
      <c r="X136" s="79">
        <v>0.82389999999999997</v>
      </c>
      <c r="Y136" s="79">
        <v>1.0172000000000001</v>
      </c>
      <c r="Z136" s="18">
        <f t="shared" si="160"/>
        <v>889939.68</v>
      </c>
      <c r="AA136" s="38">
        <f t="shared" si="161"/>
        <v>148323.28</v>
      </c>
    </row>
    <row r="137" spans="1:27" x14ac:dyDescent="0.25">
      <c r="A137" s="87">
        <f t="shared" si="162"/>
        <v>94</v>
      </c>
      <c r="B137" s="10" t="s">
        <v>85</v>
      </c>
      <c r="C137" s="7">
        <v>826</v>
      </c>
      <c r="D137" s="16" t="s">
        <v>10</v>
      </c>
      <c r="E137" s="26">
        <v>1442900</v>
      </c>
      <c r="F137" s="99">
        <v>1.4972000000000001</v>
      </c>
      <c r="G137" s="18">
        <f>ROUND(E137*F137,0)</f>
        <v>2160310</v>
      </c>
      <c r="H137" s="22" t="s">
        <v>130</v>
      </c>
      <c r="I137" s="47">
        <f t="shared" si="155"/>
        <v>1785244.1600000001</v>
      </c>
      <c r="J137" s="79">
        <v>0.83579999999999999</v>
      </c>
      <c r="K137" s="79">
        <v>1.0319</v>
      </c>
      <c r="L137" s="18">
        <v>150465.59</v>
      </c>
      <c r="M137" s="38">
        <v>150465.59</v>
      </c>
      <c r="N137" s="79">
        <v>0.82410000000000005</v>
      </c>
      <c r="O137" s="79">
        <v>1.0174000000000001</v>
      </c>
      <c r="P137" s="38">
        <f t="shared" si="156"/>
        <v>148359.29</v>
      </c>
      <c r="Q137" s="79">
        <v>0.82389999999999997</v>
      </c>
      <c r="R137" s="79">
        <v>1.0170999999999999</v>
      </c>
      <c r="S137" s="38">
        <f t="shared" si="157"/>
        <v>148323.28</v>
      </c>
      <c r="T137" s="79">
        <v>0.82599999999999996</v>
      </c>
      <c r="U137" s="79">
        <v>1.0197000000000001</v>
      </c>
      <c r="V137" s="18">
        <f t="shared" si="158"/>
        <v>446104.02</v>
      </c>
      <c r="W137" s="38">
        <f t="shared" si="159"/>
        <v>148701.34</v>
      </c>
      <c r="X137" s="79">
        <v>0.82579999999999998</v>
      </c>
      <c r="Y137" s="79">
        <v>1.0195000000000001</v>
      </c>
      <c r="Z137" s="18">
        <f t="shared" si="160"/>
        <v>891991.98</v>
      </c>
      <c r="AA137" s="38">
        <f t="shared" si="161"/>
        <v>148665.32999999999</v>
      </c>
    </row>
    <row r="138" spans="1:27" ht="15.75" customHeight="1" x14ac:dyDescent="0.25">
      <c r="A138" s="127" t="s">
        <v>114</v>
      </c>
      <c r="B138" s="128"/>
      <c r="C138" s="16">
        <f>SUM(C140:C148)</f>
        <v>896</v>
      </c>
      <c r="D138" s="25"/>
      <c r="E138" s="33"/>
      <c r="F138" s="100"/>
      <c r="G138" s="28">
        <f>SUM(G140:G148)</f>
        <v>17282480</v>
      </c>
      <c r="H138" s="22"/>
      <c r="I138" s="48">
        <f>SUM(I140:I148)</f>
        <v>8846613.4800000004</v>
      </c>
      <c r="J138" s="80"/>
      <c r="K138" s="80"/>
      <c r="L138" s="28">
        <f t="shared" ref="L138:M138" si="163">SUM(L140:L148)</f>
        <v>476690.41</v>
      </c>
      <c r="M138" s="45">
        <f t="shared" si="163"/>
        <v>476690.41</v>
      </c>
      <c r="N138" s="80"/>
      <c r="O138" s="80"/>
      <c r="P138" s="45">
        <f>SUM(P140:P148)</f>
        <v>564434.99</v>
      </c>
      <c r="Q138" s="80"/>
      <c r="R138" s="80"/>
      <c r="S138" s="45">
        <f>SUM(S140:S148)</f>
        <v>564453</v>
      </c>
      <c r="T138" s="80"/>
      <c r="U138" s="80"/>
      <c r="V138" s="28">
        <f>SUM(V140:V148)</f>
        <v>2233652.52</v>
      </c>
      <c r="W138" s="45">
        <f>SUM(W140:W148)</f>
        <v>744550.84</v>
      </c>
      <c r="X138" s="80"/>
      <c r="Y138" s="80"/>
      <c r="Z138" s="28">
        <f>SUM(Z140:Z148)</f>
        <v>5007382.5599999996</v>
      </c>
      <c r="AA138" s="45">
        <f>SUM(AA140:AA148)</f>
        <v>834563.76</v>
      </c>
    </row>
    <row r="139" spans="1:27" ht="15.75" customHeight="1" x14ac:dyDescent="0.25">
      <c r="A139" s="124" t="s">
        <v>3</v>
      </c>
      <c r="B139" s="125"/>
      <c r="C139" s="125"/>
      <c r="D139" s="126"/>
      <c r="E139" s="10"/>
      <c r="F139" s="99"/>
      <c r="G139" s="18"/>
      <c r="H139" s="22"/>
      <c r="I139" s="47"/>
      <c r="J139" s="79"/>
      <c r="K139" s="79"/>
      <c r="L139" s="18"/>
      <c r="M139" s="38"/>
      <c r="N139" s="79"/>
      <c r="O139" s="79"/>
      <c r="P139" s="38"/>
      <c r="Q139" s="79"/>
      <c r="R139" s="79"/>
      <c r="S139" s="38"/>
      <c r="T139" s="79"/>
      <c r="U139" s="79"/>
      <c r="V139" s="18"/>
      <c r="W139" s="38"/>
      <c r="X139" s="79"/>
      <c r="Y139" s="79"/>
      <c r="Z139" s="18"/>
      <c r="AA139" s="38"/>
    </row>
    <row r="140" spans="1:27" x14ac:dyDescent="0.25">
      <c r="A140" s="87">
        <v>95</v>
      </c>
      <c r="B140" s="10" t="s">
        <v>88</v>
      </c>
      <c r="C140" s="14">
        <v>40</v>
      </c>
      <c r="D140" s="16" t="s">
        <v>10</v>
      </c>
      <c r="E140" s="26">
        <v>1442900</v>
      </c>
      <c r="F140" s="99">
        <v>1.4972000000000001</v>
      </c>
      <c r="G140" s="18">
        <f t="shared" ref="G140" si="164">ROUND(E140*F140,0)</f>
        <v>2160310</v>
      </c>
      <c r="H140" s="22" t="s">
        <v>130</v>
      </c>
      <c r="I140" s="47">
        <f t="shared" ref="I140:I145" si="165">L140+P140+S140+V140+Z140</f>
        <v>1080155.04</v>
      </c>
      <c r="J140" s="79">
        <v>0.5</v>
      </c>
      <c r="K140" s="79">
        <v>1</v>
      </c>
      <c r="L140" s="18">
        <v>90012.92</v>
      </c>
      <c r="M140" s="38">
        <v>90012.92</v>
      </c>
      <c r="N140" s="79">
        <v>0.5</v>
      </c>
      <c r="O140" s="79">
        <v>1</v>
      </c>
      <c r="P140" s="38">
        <f>ROUND(G140*N140/12,2)</f>
        <v>90012.92</v>
      </c>
      <c r="Q140" s="79">
        <v>0.5</v>
      </c>
      <c r="R140" s="79">
        <v>1</v>
      </c>
      <c r="S140" s="38">
        <f>ROUND(G140*Q140/12,2)</f>
        <v>90012.92</v>
      </c>
      <c r="T140" s="79">
        <v>0.5</v>
      </c>
      <c r="U140" s="79">
        <v>1</v>
      </c>
      <c r="V140" s="18">
        <f t="shared" ref="V140:V145" si="166">ROUND(W140*3,2)</f>
        <v>270038.76</v>
      </c>
      <c r="W140" s="38">
        <f t="shared" ref="W140:W143" si="167">ROUND(G140*T140/12,2)</f>
        <v>90012.92</v>
      </c>
      <c r="X140" s="79">
        <v>0.5</v>
      </c>
      <c r="Y140" s="79">
        <v>1</v>
      </c>
      <c r="Z140" s="18">
        <f t="shared" ref="Z140:Z145" si="168">ROUND(AA140*6,2)</f>
        <v>540077.52</v>
      </c>
      <c r="AA140" s="38">
        <f t="shared" ref="AA140:AA145" si="169">ROUND(G140*X140/12,2)</f>
        <v>90012.92</v>
      </c>
    </row>
    <row r="141" spans="1:27" x14ac:dyDescent="0.25">
      <c r="A141" s="93">
        <f>A140+1</f>
        <v>96</v>
      </c>
      <c r="B141" s="10" t="s">
        <v>170</v>
      </c>
      <c r="C141" s="14">
        <v>1</v>
      </c>
      <c r="D141" s="16" t="s">
        <v>10</v>
      </c>
      <c r="E141" s="26">
        <v>1442900</v>
      </c>
      <c r="F141" s="99">
        <v>1.4972000000000001</v>
      </c>
      <c r="G141" s="18">
        <f t="shared" ref="G141" si="170">ROUND(E141*F141,0)</f>
        <v>2160310</v>
      </c>
      <c r="H141" s="22" t="s">
        <v>130</v>
      </c>
      <c r="I141" s="47">
        <f t="shared" si="165"/>
        <v>810116.28</v>
      </c>
      <c r="J141" s="79"/>
      <c r="K141" s="79"/>
      <c r="L141" s="18"/>
      <c r="M141" s="38"/>
      <c r="N141" s="79"/>
      <c r="O141" s="79"/>
      <c r="P141" s="38"/>
      <c r="Q141" s="79"/>
      <c r="R141" s="79"/>
      <c r="S141" s="38"/>
      <c r="T141" s="79">
        <v>0.5</v>
      </c>
      <c r="U141" s="79">
        <v>1</v>
      </c>
      <c r="V141" s="18">
        <f t="shared" si="166"/>
        <v>270038.76</v>
      </c>
      <c r="W141" s="38">
        <f t="shared" si="167"/>
        <v>90012.92</v>
      </c>
      <c r="X141" s="79">
        <v>0.5</v>
      </c>
      <c r="Y141" s="79">
        <v>1</v>
      </c>
      <c r="Z141" s="18">
        <f t="shared" si="168"/>
        <v>540077.52</v>
      </c>
      <c r="AA141" s="38">
        <f t="shared" si="169"/>
        <v>90012.92</v>
      </c>
    </row>
    <row r="142" spans="1:27" x14ac:dyDescent="0.25">
      <c r="A142" s="93">
        <f t="shared" ref="A142:A145" si="171">A141+1</f>
        <v>97</v>
      </c>
      <c r="B142" s="10" t="s">
        <v>86</v>
      </c>
      <c r="C142" s="14">
        <v>59</v>
      </c>
      <c r="D142" s="16" t="s">
        <v>10</v>
      </c>
      <c r="E142" s="26">
        <v>1442900</v>
      </c>
      <c r="F142" s="99">
        <v>1.4972000000000001</v>
      </c>
      <c r="G142" s="18">
        <f t="shared" ref="G142" si="172">ROUND(E142*F142,0)</f>
        <v>2160310</v>
      </c>
      <c r="H142" s="22" t="s">
        <v>130</v>
      </c>
      <c r="I142" s="47">
        <f t="shared" si="165"/>
        <v>1080857.05</v>
      </c>
      <c r="J142" s="79">
        <v>0.50060000000000004</v>
      </c>
      <c r="K142" s="79">
        <v>1.0011000000000001</v>
      </c>
      <c r="L142" s="18">
        <v>90120.93</v>
      </c>
      <c r="M142" s="38">
        <v>90120.93</v>
      </c>
      <c r="N142" s="79">
        <v>0.50029999999999997</v>
      </c>
      <c r="O142" s="79">
        <v>1.0005999999999999</v>
      </c>
      <c r="P142" s="38">
        <f>ROUND(G142*N142/12,2)</f>
        <v>90066.92</v>
      </c>
      <c r="Q142" s="79">
        <v>0.50029999999999997</v>
      </c>
      <c r="R142" s="79">
        <v>1.0005999999999999</v>
      </c>
      <c r="S142" s="38">
        <f>ROUND(G142*Q142/12,2)</f>
        <v>90066.92</v>
      </c>
      <c r="T142" s="79">
        <v>0.50029999999999997</v>
      </c>
      <c r="U142" s="79">
        <v>1.0005999999999999</v>
      </c>
      <c r="V142" s="18">
        <f t="shared" si="166"/>
        <v>270200.76</v>
      </c>
      <c r="W142" s="38">
        <f t="shared" si="167"/>
        <v>90066.92</v>
      </c>
      <c r="X142" s="79">
        <v>0.50029999999999997</v>
      </c>
      <c r="Y142" s="79">
        <v>1.0005999999999999</v>
      </c>
      <c r="Z142" s="18">
        <f t="shared" si="168"/>
        <v>540401.52</v>
      </c>
      <c r="AA142" s="38">
        <f t="shared" si="169"/>
        <v>90066.92</v>
      </c>
    </row>
    <row r="143" spans="1:27" x14ac:dyDescent="0.25">
      <c r="A143" s="93">
        <f t="shared" si="171"/>
        <v>98</v>
      </c>
      <c r="B143" s="10" t="s">
        <v>160</v>
      </c>
      <c r="C143" s="14">
        <v>46</v>
      </c>
      <c r="D143" s="16" t="s">
        <v>10</v>
      </c>
      <c r="E143" s="26">
        <v>1442900</v>
      </c>
      <c r="F143" s="99">
        <v>1.4972000000000001</v>
      </c>
      <c r="G143" s="18">
        <f t="shared" ref="G143" si="173">ROUND(E143*F143,0)</f>
        <v>2160310</v>
      </c>
      <c r="H143" s="22" t="s">
        <v>130</v>
      </c>
      <c r="I143" s="47">
        <f t="shared" si="165"/>
        <v>990358.12</v>
      </c>
      <c r="J143" s="79"/>
      <c r="K143" s="79"/>
      <c r="L143" s="18"/>
      <c r="M143" s="38"/>
      <c r="N143" s="79">
        <v>0.50019999999999998</v>
      </c>
      <c r="O143" s="79">
        <v>1.0004</v>
      </c>
      <c r="P143" s="38">
        <f>ROUND(G143*N143/12,2)</f>
        <v>90048.92</v>
      </c>
      <c r="Q143" s="79">
        <v>0.50009999999999999</v>
      </c>
      <c r="R143" s="79">
        <v>1.0002</v>
      </c>
      <c r="S143" s="38">
        <f>ROUND(G143*Q143/12,2)</f>
        <v>90030.92</v>
      </c>
      <c r="T143" s="79">
        <v>0.50009999999999999</v>
      </c>
      <c r="U143" s="79">
        <v>1.0002</v>
      </c>
      <c r="V143" s="18">
        <f t="shared" si="166"/>
        <v>270092.76</v>
      </c>
      <c r="W143" s="38">
        <f t="shared" si="167"/>
        <v>90030.92</v>
      </c>
      <c r="X143" s="79">
        <v>0.50009999999999999</v>
      </c>
      <c r="Y143" s="79">
        <v>1.0002</v>
      </c>
      <c r="Z143" s="18">
        <f t="shared" si="168"/>
        <v>540185.52</v>
      </c>
      <c r="AA143" s="38">
        <f t="shared" si="169"/>
        <v>90030.92</v>
      </c>
    </row>
    <row r="144" spans="1:27" x14ac:dyDescent="0.25">
      <c r="A144" s="93">
        <f t="shared" si="171"/>
        <v>99</v>
      </c>
      <c r="B144" s="10" t="s">
        <v>177</v>
      </c>
      <c r="C144" s="14">
        <v>2</v>
      </c>
      <c r="D144" s="16" t="s">
        <v>10</v>
      </c>
      <c r="E144" s="26">
        <v>1442900</v>
      </c>
      <c r="F144" s="99">
        <v>1.4972000000000001</v>
      </c>
      <c r="G144" s="18">
        <f t="shared" ref="G144" si="174">ROUND(E144*F144,0)</f>
        <v>2160310</v>
      </c>
      <c r="H144" s="22" t="s">
        <v>130</v>
      </c>
      <c r="I144" s="47">
        <f t="shared" ref="I144" si="175">L144+P144+S144+V144+Z144</f>
        <v>540077.52</v>
      </c>
      <c r="J144" s="79"/>
      <c r="K144" s="79"/>
      <c r="L144" s="18"/>
      <c r="M144" s="38"/>
      <c r="N144" s="79"/>
      <c r="O144" s="79"/>
      <c r="P144" s="38"/>
      <c r="Q144" s="79"/>
      <c r="R144" s="79"/>
      <c r="S144" s="38"/>
      <c r="T144" s="79"/>
      <c r="U144" s="79"/>
      <c r="V144" s="18"/>
      <c r="W144" s="38"/>
      <c r="X144" s="79">
        <v>0.5</v>
      </c>
      <c r="Y144" s="79">
        <v>1</v>
      </c>
      <c r="Z144" s="18">
        <f t="shared" si="168"/>
        <v>540077.52</v>
      </c>
      <c r="AA144" s="38">
        <f t="shared" si="169"/>
        <v>90012.92</v>
      </c>
    </row>
    <row r="145" spans="1:27" x14ac:dyDescent="0.25">
      <c r="A145" s="93">
        <f t="shared" si="171"/>
        <v>100</v>
      </c>
      <c r="B145" s="10" t="s">
        <v>171</v>
      </c>
      <c r="C145" s="14">
        <v>5</v>
      </c>
      <c r="D145" s="16" t="s">
        <v>10</v>
      </c>
      <c r="E145" s="26">
        <v>1442900</v>
      </c>
      <c r="F145" s="99">
        <v>1.4972000000000001</v>
      </c>
      <c r="G145" s="18">
        <f t="shared" ref="G145" si="176">ROUND(E145*F145,0)</f>
        <v>2160310</v>
      </c>
      <c r="H145" s="22" t="s">
        <v>130</v>
      </c>
      <c r="I145" s="47">
        <f t="shared" si="165"/>
        <v>810116.28</v>
      </c>
      <c r="J145" s="79"/>
      <c r="K145" s="79"/>
      <c r="L145" s="18"/>
      <c r="M145" s="38"/>
      <c r="N145" s="79"/>
      <c r="O145" s="79"/>
      <c r="P145" s="38"/>
      <c r="Q145" s="79"/>
      <c r="R145" s="79"/>
      <c r="S145" s="38"/>
      <c r="T145" s="79">
        <v>0.5</v>
      </c>
      <c r="U145" s="79">
        <v>1</v>
      </c>
      <c r="V145" s="18">
        <f t="shared" si="166"/>
        <v>270038.76</v>
      </c>
      <c r="W145" s="38">
        <f t="shared" ref="W145" si="177">ROUND(G145*T145/12,2)</f>
        <v>90012.92</v>
      </c>
      <c r="X145" s="79">
        <v>0.5</v>
      </c>
      <c r="Y145" s="79">
        <v>1</v>
      </c>
      <c r="Z145" s="18">
        <f t="shared" si="168"/>
        <v>540077.52</v>
      </c>
      <c r="AA145" s="38">
        <f t="shared" si="169"/>
        <v>90012.92</v>
      </c>
    </row>
    <row r="146" spans="1:27" ht="15.75" customHeight="1" x14ac:dyDescent="0.25">
      <c r="A146" s="124" t="s">
        <v>143</v>
      </c>
      <c r="B146" s="125"/>
      <c r="C146" s="125"/>
      <c r="D146" s="125"/>
      <c r="E146" s="83"/>
      <c r="F146" s="103"/>
      <c r="G146" s="18"/>
      <c r="H146" s="22"/>
      <c r="I146" s="47"/>
      <c r="J146" s="79"/>
      <c r="K146" s="79"/>
      <c r="L146" s="18"/>
      <c r="M146" s="38"/>
      <c r="N146" s="79"/>
      <c r="O146" s="79"/>
      <c r="P146" s="38"/>
      <c r="Q146" s="79"/>
      <c r="R146" s="79"/>
      <c r="S146" s="38"/>
      <c r="T146" s="79"/>
      <c r="U146" s="79"/>
      <c r="V146" s="18"/>
      <c r="W146" s="38"/>
      <c r="X146" s="79"/>
      <c r="Y146" s="79"/>
      <c r="Z146" s="18"/>
      <c r="AA146" s="38"/>
    </row>
    <row r="147" spans="1:27" x14ac:dyDescent="0.25">
      <c r="A147" s="87">
        <v>101</v>
      </c>
      <c r="B147" s="10" t="s">
        <v>87</v>
      </c>
      <c r="C147" s="14">
        <v>168</v>
      </c>
      <c r="D147" s="16" t="s">
        <v>10</v>
      </c>
      <c r="E147" s="26">
        <v>1442900</v>
      </c>
      <c r="F147" s="99">
        <v>1.4972000000000001</v>
      </c>
      <c r="G147" s="18">
        <f t="shared" ref="G147" si="178">ROUND(E147*F147,0)</f>
        <v>2160310</v>
      </c>
      <c r="H147" s="22" t="s">
        <v>130</v>
      </c>
      <c r="I147" s="47">
        <f t="shared" ref="I147:I148" si="179">L147+P147+S147+V147+Z147</f>
        <v>1753505.5899999999</v>
      </c>
      <c r="J147" s="79">
        <v>0.81320000000000003</v>
      </c>
      <c r="K147" s="79">
        <v>1.004</v>
      </c>
      <c r="L147" s="18">
        <v>146397.01</v>
      </c>
      <c r="M147" s="38">
        <v>146397.01</v>
      </c>
      <c r="N147" s="79">
        <v>0.81179999999999997</v>
      </c>
      <c r="O147" s="79">
        <v>1.0022</v>
      </c>
      <c r="P147" s="38">
        <f>ROUND(G147*N147/12,2)</f>
        <v>146144.97</v>
      </c>
      <c r="Q147" s="79">
        <v>0.81179999999999997</v>
      </c>
      <c r="R147" s="79">
        <v>1.0022</v>
      </c>
      <c r="S147" s="38">
        <f>ROUND(G147*Q147/12,2)</f>
        <v>146144.97</v>
      </c>
      <c r="T147" s="79">
        <v>0.8115</v>
      </c>
      <c r="U147" s="79">
        <v>1.0018</v>
      </c>
      <c r="V147" s="18">
        <f t="shared" ref="V147:V148" si="180">ROUND(W147*3,2)</f>
        <v>438272.88</v>
      </c>
      <c r="W147" s="38">
        <f t="shared" ref="W147:W148" si="181">ROUND(G147*T147/12,2)</f>
        <v>146090.96</v>
      </c>
      <c r="X147" s="79">
        <v>0.8115</v>
      </c>
      <c r="Y147" s="79">
        <v>1.0018</v>
      </c>
      <c r="Z147" s="18">
        <f t="shared" ref="Z147:Z148" si="182">ROUND(AA147*6,2)</f>
        <v>876545.76</v>
      </c>
      <c r="AA147" s="38">
        <f t="shared" ref="AA147:AA148" si="183">ROUND(G147*X147/12,2)</f>
        <v>146090.96</v>
      </c>
    </row>
    <row r="148" spans="1:27" x14ac:dyDescent="0.25">
      <c r="A148" s="87">
        <v>102</v>
      </c>
      <c r="B148" s="10" t="s">
        <v>89</v>
      </c>
      <c r="C148" s="7">
        <v>575</v>
      </c>
      <c r="D148" s="16" t="s">
        <v>10</v>
      </c>
      <c r="E148" s="26">
        <v>1442900</v>
      </c>
      <c r="F148" s="99">
        <v>1.4972000000000001</v>
      </c>
      <c r="G148" s="18">
        <f>ROUND(E148*F148,0)</f>
        <v>2160310</v>
      </c>
      <c r="H148" s="22" t="s">
        <v>130</v>
      </c>
      <c r="I148" s="47">
        <f t="shared" si="179"/>
        <v>1781427.6</v>
      </c>
      <c r="J148" s="79">
        <v>0.83409999999999995</v>
      </c>
      <c r="K148" s="79">
        <v>1.0297000000000001</v>
      </c>
      <c r="L148" s="18">
        <v>150159.54999999999</v>
      </c>
      <c r="M148" s="38">
        <v>150159.54999999999</v>
      </c>
      <c r="N148" s="79">
        <v>0.82299999999999995</v>
      </c>
      <c r="O148" s="79">
        <v>1.016</v>
      </c>
      <c r="P148" s="38">
        <f>ROUND(G148*N148/12,2)</f>
        <v>148161.26</v>
      </c>
      <c r="Q148" s="79">
        <v>0.82320000000000004</v>
      </c>
      <c r="R148" s="79">
        <v>1.0163</v>
      </c>
      <c r="S148" s="38">
        <f>ROUND(G148*Q148/12,2)</f>
        <v>148197.26999999999</v>
      </c>
      <c r="T148" s="79">
        <v>0.82389999999999997</v>
      </c>
      <c r="U148" s="79">
        <v>1.0170999999999999</v>
      </c>
      <c r="V148" s="18">
        <f t="shared" si="180"/>
        <v>444969.84</v>
      </c>
      <c r="W148" s="38">
        <f t="shared" si="181"/>
        <v>148323.28</v>
      </c>
      <c r="X148" s="79">
        <v>0.82389999999999997</v>
      </c>
      <c r="Y148" s="79">
        <v>1.0172000000000001</v>
      </c>
      <c r="Z148" s="18">
        <f t="shared" si="182"/>
        <v>889939.68</v>
      </c>
      <c r="AA148" s="38">
        <f t="shared" si="183"/>
        <v>148323.28</v>
      </c>
    </row>
    <row r="149" spans="1:27" ht="15.75" customHeight="1" x14ac:dyDescent="0.25">
      <c r="A149" s="127" t="s">
        <v>115</v>
      </c>
      <c r="B149" s="128"/>
      <c r="C149" s="16">
        <f>SUM(C151:C159)</f>
        <v>1411</v>
      </c>
      <c r="D149" s="25"/>
      <c r="E149" s="33"/>
      <c r="F149" s="100"/>
      <c r="G149" s="28">
        <f>SUM(G151:G159)</f>
        <v>21855896</v>
      </c>
      <c r="H149" s="22"/>
      <c r="I149" s="48">
        <f>SUM(I151:I159)</f>
        <v>14422796.75</v>
      </c>
      <c r="J149" s="80"/>
      <c r="K149" s="80"/>
      <c r="L149" s="28">
        <f>SUM(L151:L159)</f>
        <v>1063721.9100000001</v>
      </c>
      <c r="M149" s="45">
        <f>SUM(M151:M159)</f>
        <v>1063721.9100000001</v>
      </c>
      <c r="N149" s="80"/>
      <c r="O149" s="80"/>
      <c r="P149" s="45">
        <f>SUM(P151:P159)</f>
        <v>1062469.75</v>
      </c>
      <c r="Q149" s="80"/>
      <c r="R149" s="80"/>
      <c r="S149" s="45">
        <f>SUM(S151:S159)</f>
        <v>1062469.75</v>
      </c>
      <c r="T149" s="80"/>
      <c r="U149" s="80"/>
      <c r="V149" s="28">
        <f>SUM(V151:V159)</f>
        <v>3187750.74</v>
      </c>
      <c r="W149" s="45">
        <f>SUM(W151:W159)</f>
        <v>1062583.58</v>
      </c>
      <c r="X149" s="80"/>
      <c r="Y149" s="80"/>
      <c r="Z149" s="28">
        <f>SUM(Z151:Z159)</f>
        <v>8046384.6000000006</v>
      </c>
      <c r="AA149" s="45">
        <f>SUM(AA151:AA159)</f>
        <v>1341064.0999999999</v>
      </c>
    </row>
    <row r="150" spans="1:27" ht="15.75" customHeight="1" x14ac:dyDescent="0.25">
      <c r="A150" s="124" t="s">
        <v>3</v>
      </c>
      <c r="B150" s="125"/>
      <c r="C150" s="125"/>
      <c r="D150" s="126"/>
      <c r="E150" s="10"/>
      <c r="F150" s="99"/>
      <c r="G150" s="18"/>
      <c r="H150" s="22"/>
      <c r="I150" s="47"/>
      <c r="J150" s="79"/>
      <c r="K150" s="79"/>
      <c r="L150" s="18"/>
      <c r="M150" s="38"/>
      <c r="N150" s="79"/>
      <c r="O150" s="79"/>
      <c r="P150" s="38"/>
      <c r="Q150" s="79"/>
      <c r="R150" s="79"/>
      <c r="S150" s="38"/>
      <c r="T150" s="79"/>
      <c r="U150" s="79"/>
      <c r="V150" s="18"/>
      <c r="W150" s="38"/>
      <c r="X150" s="79"/>
      <c r="Y150" s="79"/>
      <c r="Z150" s="18"/>
      <c r="AA150" s="38"/>
    </row>
    <row r="151" spans="1:27" x14ac:dyDescent="0.25">
      <c r="A151" s="87">
        <v>103</v>
      </c>
      <c r="B151" s="10" t="s">
        <v>123</v>
      </c>
      <c r="C151" s="7">
        <v>63</v>
      </c>
      <c r="D151" s="16" t="s">
        <v>10</v>
      </c>
      <c r="E151" s="26">
        <v>1442900</v>
      </c>
      <c r="F151" s="99">
        <v>1.8934</v>
      </c>
      <c r="G151" s="18">
        <f>ROUND(E151*F151,0)</f>
        <v>2731987</v>
      </c>
      <c r="H151" s="22" t="s">
        <v>130</v>
      </c>
      <c r="I151" s="47">
        <f t="shared" ref="I151" si="184">L151+P151+S151+V151+Z151</f>
        <v>1367017.95</v>
      </c>
      <c r="J151" s="79">
        <v>0.5</v>
      </c>
      <c r="K151" s="79">
        <v>1</v>
      </c>
      <c r="L151" s="18">
        <v>113832.79</v>
      </c>
      <c r="M151" s="38">
        <v>113832.79</v>
      </c>
      <c r="N151" s="79">
        <v>0.5</v>
      </c>
      <c r="O151" s="79">
        <v>1</v>
      </c>
      <c r="P151" s="38">
        <f>ROUND(G151*N151/12,2)</f>
        <v>113832.79</v>
      </c>
      <c r="Q151" s="79">
        <v>0.5</v>
      </c>
      <c r="R151" s="79">
        <v>1</v>
      </c>
      <c r="S151" s="38">
        <f>ROUND(G151*Q151/12,2)</f>
        <v>113832.79</v>
      </c>
      <c r="T151" s="79">
        <v>0.50049999999999994</v>
      </c>
      <c r="U151" s="79">
        <v>1.0008999999999999</v>
      </c>
      <c r="V151" s="18">
        <f t="shared" ref="V151" si="185">ROUND(W151*3,2)</f>
        <v>341839.86</v>
      </c>
      <c r="W151" s="38">
        <f t="shared" ref="W151" si="186">ROUND(G151*T151/12,2)</f>
        <v>113946.62</v>
      </c>
      <c r="X151" s="79">
        <v>0.50049999999999994</v>
      </c>
      <c r="Y151" s="79">
        <v>1.0008999999999999</v>
      </c>
      <c r="Z151" s="18">
        <f t="shared" ref="Z151" si="187">ROUND(AA151*6,2)</f>
        <v>683679.72</v>
      </c>
      <c r="AA151" s="38">
        <f t="shared" ref="AA151" si="188">ROUND(G151*X151/12,2)</f>
        <v>113946.62</v>
      </c>
    </row>
    <row r="152" spans="1:27" ht="15.75" customHeight="1" x14ac:dyDescent="0.25">
      <c r="A152" s="124" t="s">
        <v>143</v>
      </c>
      <c r="B152" s="125"/>
      <c r="C152" s="125"/>
      <c r="D152" s="126"/>
      <c r="E152" s="32"/>
      <c r="F152" s="99"/>
      <c r="G152" s="18"/>
      <c r="H152" s="22"/>
      <c r="I152" s="47"/>
      <c r="J152" s="79"/>
      <c r="K152" s="79"/>
      <c r="L152" s="18"/>
      <c r="M152" s="38"/>
      <c r="N152" s="79"/>
      <c r="O152" s="79"/>
      <c r="P152" s="38"/>
      <c r="Q152" s="79"/>
      <c r="R152" s="79"/>
      <c r="S152" s="38"/>
      <c r="T152" s="79"/>
      <c r="U152" s="79"/>
      <c r="V152" s="18"/>
      <c r="W152" s="38"/>
      <c r="X152" s="79"/>
      <c r="Y152" s="79"/>
      <c r="Z152" s="18"/>
      <c r="AA152" s="38"/>
    </row>
    <row r="153" spans="1:27" x14ac:dyDescent="0.25">
      <c r="A153" s="87">
        <v>104</v>
      </c>
      <c r="B153" s="10" t="s">
        <v>120</v>
      </c>
      <c r="C153" s="7">
        <v>201</v>
      </c>
      <c r="D153" s="16" t="s">
        <v>10</v>
      </c>
      <c r="E153" s="26">
        <v>1442900</v>
      </c>
      <c r="F153" s="99">
        <v>1.8934</v>
      </c>
      <c r="G153" s="18">
        <f t="shared" ref="G153:G159" si="189">ROUND(E153*F153,0)</f>
        <v>2731987</v>
      </c>
      <c r="H153" s="22" t="s">
        <v>130</v>
      </c>
      <c r="I153" s="47">
        <f t="shared" ref="I153:I159" si="190">L153+P153+S153+V153+Z153</f>
        <v>1680172.02</v>
      </c>
      <c r="J153" s="79">
        <v>0.42</v>
      </c>
      <c r="K153" s="79">
        <v>1</v>
      </c>
      <c r="L153" s="18">
        <v>95619.55</v>
      </c>
      <c r="M153" s="38">
        <v>95619.55</v>
      </c>
      <c r="N153" s="79">
        <v>0.42</v>
      </c>
      <c r="O153" s="79">
        <v>1</v>
      </c>
      <c r="P153" s="38">
        <f>ROUND(G153*N153/12,2)</f>
        <v>95619.55</v>
      </c>
      <c r="Q153" s="79">
        <v>0.42</v>
      </c>
      <c r="R153" s="79">
        <v>1</v>
      </c>
      <c r="S153" s="38">
        <f>ROUND(G153*Q153/12,2)</f>
        <v>95619.55</v>
      </c>
      <c r="T153" s="79">
        <v>0.42</v>
      </c>
      <c r="U153" s="79">
        <v>1</v>
      </c>
      <c r="V153" s="18">
        <f t="shared" ref="V153:V159" si="191">ROUND(W153*3,2)</f>
        <v>286858.65000000002</v>
      </c>
      <c r="W153" s="38">
        <f t="shared" ref="W153:W159" si="192">ROUND(G153*T153/12,2)</f>
        <v>95619.55</v>
      </c>
      <c r="X153" s="79">
        <v>0.81</v>
      </c>
      <c r="Y153" s="79">
        <v>1</v>
      </c>
      <c r="Z153" s="18">
        <f t="shared" ref="Z153:Z159" si="193">ROUND(AA153*6,2)</f>
        <v>1106454.72</v>
      </c>
      <c r="AA153" s="38">
        <f t="shared" ref="AA153:AA159" si="194">ROUND(G153*X153/12,2)</f>
        <v>184409.12</v>
      </c>
    </row>
    <row r="154" spans="1:27" x14ac:dyDescent="0.25">
      <c r="A154" s="87">
        <f>A153+1</f>
        <v>105</v>
      </c>
      <c r="B154" s="10" t="s">
        <v>178</v>
      </c>
      <c r="C154" s="7">
        <v>258</v>
      </c>
      <c r="D154" s="16" t="s">
        <v>10</v>
      </c>
      <c r="E154" s="26">
        <v>1442900</v>
      </c>
      <c r="F154" s="99">
        <v>1.8934</v>
      </c>
      <c r="G154" s="18">
        <f t="shared" si="189"/>
        <v>2731987</v>
      </c>
      <c r="H154" s="22" t="s">
        <v>130</v>
      </c>
      <c r="I154" s="47">
        <f t="shared" si="190"/>
        <v>713595</v>
      </c>
      <c r="J154" s="79"/>
      <c r="K154" s="79"/>
      <c r="L154" s="18"/>
      <c r="M154" s="38"/>
      <c r="N154" s="79"/>
      <c r="O154" s="79"/>
      <c r="P154" s="38"/>
      <c r="Q154" s="79"/>
      <c r="R154" s="79"/>
      <c r="S154" s="38"/>
      <c r="T154" s="79"/>
      <c r="U154" s="79"/>
      <c r="V154" s="18"/>
      <c r="W154" s="38"/>
      <c r="X154" s="79">
        <v>0.52239999999999998</v>
      </c>
      <c r="Y154" s="79">
        <v>1.0045999999999999</v>
      </c>
      <c r="Z154" s="18">
        <f t="shared" si="193"/>
        <v>713595</v>
      </c>
      <c r="AA154" s="38">
        <f t="shared" si="194"/>
        <v>118932.5</v>
      </c>
    </row>
    <row r="155" spans="1:27" x14ac:dyDescent="0.25">
      <c r="A155" s="87">
        <f t="shared" ref="A155:A159" si="195">A154+1</f>
        <v>106</v>
      </c>
      <c r="B155" s="10" t="s">
        <v>121</v>
      </c>
      <c r="C155" s="7">
        <v>155</v>
      </c>
      <c r="D155" s="16" t="s">
        <v>10</v>
      </c>
      <c r="E155" s="26">
        <v>1442900</v>
      </c>
      <c r="F155" s="99">
        <v>1.8934</v>
      </c>
      <c r="G155" s="18">
        <f t="shared" si="189"/>
        <v>2731987</v>
      </c>
      <c r="H155" s="22" t="s">
        <v>130</v>
      </c>
      <c r="I155" s="47">
        <f t="shared" si="190"/>
        <v>2218441.7800000003</v>
      </c>
      <c r="J155" s="79">
        <v>0.81340000000000001</v>
      </c>
      <c r="K155" s="79">
        <v>1.0042</v>
      </c>
      <c r="L155" s="18">
        <v>185183.19</v>
      </c>
      <c r="M155" s="38">
        <v>185183.19</v>
      </c>
      <c r="N155" s="79">
        <v>0.81189999999999996</v>
      </c>
      <c r="O155" s="79">
        <v>1.0023</v>
      </c>
      <c r="P155" s="38">
        <f>ROUND(G155*N155/12,2)</f>
        <v>184841.69</v>
      </c>
      <c r="Q155" s="79">
        <v>0.81189999999999996</v>
      </c>
      <c r="R155" s="79">
        <v>1.0023</v>
      </c>
      <c r="S155" s="38">
        <f>ROUND(G155*Q155/12,2)</f>
        <v>184841.69</v>
      </c>
      <c r="T155" s="79">
        <v>0.81189999999999996</v>
      </c>
      <c r="U155" s="79">
        <v>1.0023</v>
      </c>
      <c r="V155" s="18">
        <f t="shared" si="191"/>
        <v>554525.06999999995</v>
      </c>
      <c r="W155" s="38">
        <f t="shared" si="192"/>
        <v>184841.69</v>
      </c>
      <c r="X155" s="79">
        <v>0.81189999999999996</v>
      </c>
      <c r="Y155" s="79">
        <v>1.0023</v>
      </c>
      <c r="Z155" s="18">
        <f t="shared" si="193"/>
        <v>1109050.1399999999</v>
      </c>
      <c r="AA155" s="38">
        <f t="shared" si="194"/>
        <v>184841.69</v>
      </c>
    </row>
    <row r="156" spans="1:27" x14ac:dyDescent="0.25">
      <c r="A156" s="87">
        <f t="shared" si="195"/>
        <v>107</v>
      </c>
      <c r="B156" s="10" t="s">
        <v>122</v>
      </c>
      <c r="C156" s="7">
        <v>141</v>
      </c>
      <c r="D156" s="16" t="s">
        <v>10</v>
      </c>
      <c r="E156" s="26">
        <v>1442900</v>
      </c>
      <c r="F156" s="99">
        <v>1.8934</v>
      </c>
      <c r="G156" s="18">
        <f t="shared" si="189"/>
        <v>2731987</v>
      </c>
      <c r="H156" s="22" t="s">
        <v>130</v>
      </c>
      <c r="I156" s="47">
        <f t="shared" si="190"/>
        <v>2217417.2000000002</v>
      </c>
      <c r="J156" s="79">
        <v>0.81259999999999999</v>
      </c>
      <c r="K156" s="79">
        <v>1.0032000000000001</v>
      </c>
      <c r="L156" s="18">
        <v>185001.05</v>
      </c>
      <c r="M156" s="38">
        <v>185001.05</v>
      </c>
      <c r="N156" s="79">
        <v>0.81140000000000001</v>
      </c>
      <c r="O156" s="79">
        <v>1.0017</v>
      </c>
      <c r="P156" s="38">
        <f>ROUND(G156*N156/12,2)</f>
        <v>184727.85</v>
      </c>
      <c r="Q156" s="79">
        <v>0.81140000000000001</v>
      </c>
      <c r="R156" s="79">
        <v>1.0017</v>
      </c>
      <c r="S156" s="38">
        <f>ROUND(G156*Q156/12,2)</f>
        <v>184727.85</v>
      </c>
      <c r="T156" s="79">
        <v>0.81140000000000001</v>
      </c>
      <c r="U156" s="79">
        <v>1.0017</v>
      </c>
      <c r="V156" s="18">
        <f t="shared" si="191"/>
        <v>554183.55000000005</v>
      </c>
      <c r="W156" s="38">
        <f t="shared" si="192"/>
        <v>184727.85</v>
      </c>
      <c r="X156" s="79">
        <v>0.81169999999999998</v>
      </c>
      <c r="Y156" s="79">
        <v>1.0021</v>
      </c>
      <c r="Z156" s="18">
        <f t="shared" si="193"/>
        <v>1108776.8999999999</v>
      </c>
      <c r="AA156" s="38">
        <f t="shared" si="194"/>
        <v>184796.15</v>
      </c>
    </row>
    <row r="157" spans="1:27" x14ac:dyDescent="0.25">
      <c r="A157" s="87">
        <f t="shared" si="195"/>
        <v>108</v>
      </c>
      <c r="B157" s="10" t="s">
        <v>124</v>
      </c>
      <c r="C157" s="7">
        <v>152</v>
      </c>
      <c r="D157" s="16" t="s">
        <v>10</v>
      </c>
      <c r="E157" s="26">
        <v>1442900</v>
      </c>
      <c r="F157" s="99">
        <v>1.8934</v>
      </c>
      <c r="G157" s="18">
        <f t="shared" si="189"/>
        <v>2731987</v>
      </c>
      <c r="H157" s="22" t="s">
        <v>130</v>
      </c>
      <c r="I157" s="47">
        <f t="shared" si="190"/>
        <v>2214503.1399999997</v>
      </c>
      <c r="J157" s="79">
        <v>0.81089999999999995</v>
      </c>
      <c r="K157" s="79">
        <v>1.0011000000000001</v>
      </c>
      <c r="L157" s="18">
        <v>184614.02</v>
      </c>
      <c r="M157" s="38">
        <v>184614.02</v>
      </c>
      <c r="N157" s="79">
        <v>0.8105</v>
      </c>
      <c r="O157" s="79">
        <v>1.0005999999999999</v>
      </c>
      <c r="P157" s="38">
        <f>ROUND(G157*N157/12,2)</f>
        <v>184522.96</v>
      </c>
      <c r="Q157" s="79">
        <v>0.8105</v>
      </c>
      <c r="R157" s="79">
        <v>1.0005999999999999</v>
      </c>
      <c r="S157" s="38">
        <f>ROUND(G157*Q157/12,2)</f>
        <v>184522.96</v>
      </c>
      <c r="T157" s="79">
        <v>0.8105</v>
      </c>
      <c r="U157" s="79">
        <v>1.0005999999999999</v>
      </c>
      <c r="V157" s="18">
        <f t="shared" si="191"/>
        <v>553568.88</v>
      </c>
      <c r="W157" s="38">
        <f t="shared" si="192"/>
        <v>184522.96</v>
      </c>
      <c r="X157" s="79">
        <v>0.81059999999999999</v>
      </c>
      <c r="Y157" s="79">
        <v>1.0007999999999999</v>
      </c>
      <c r="Z157" s="18">
        <f t="shared" si="193"/>
        <v>1107274.32</v>
      </c>
      <c r="AA157" s="38">
        <f t="shared" si="194"/>
        <v>184545.72</v>
      </c>
    </row>
    <row r="158" spans="1:27" x14ac:dyDescent="0.25">
      <c r="A158" s="87">
        <f t="shared" si="195"/>
        <v>109</v>
      </c>
      <c r="B158" s="10" t="s">
        <v>125</v>
      </c>
      <c r="C158" s="7">
        <v>146</v>
      </c>
      <c r="D158" s="16" t="s">
        <v>10</v>
      </c>
      <c r="E158" s="26">
        <v>1442900</v>
      </c>
      <c r="F158" s="99">
        <v>1.8934</v>
      </c>
      <c r="G158" s="18">
        <f>ROUND(E158*F158,0)</f>
        <v>2731987</v>
      </c>
      <c r="H158" s="22" t="s">
        <v>130</v>
      </c>
      <c r="I158" s="47">
        <f>L158+P158+S158+V158+Z158</f>
        <v>1792046.8599999999</v>
      </c>
      <c r="J158" s="79">
        <v>0.50129999999999997</v>
      </c>
      <c r="K158" s="79">
        <v>1.0025999999999999</v>
      </c>
      <c r="L158" s="18">
        <v>114128.76</v>
      </c>
      <c r="M158" s="38">
        <v>114128.76</v>
      </c>
      <c r="N158" s="79">
        <v>0.50070000000000003</v>
      </c>
      <c r="O158" s="79">
        <v>1.0014000000000001</v>
      </c>
      <c r="P158" s="38">
        <f>ROUND(G158*N158/12,2)</f>
        <v>113992.16</v>
      </c>
      <c r="Q158" s="79">
        <v>0.50070000000000003</v>
      </c>
      <c r="R158" s="79">
        <v>1.0014000000000001</v>
      </c>
      <c r="S158" s="38">
        <f>ROUND(G158*Q158/12,2)</f>
        <v>113992.16</v>
      </c>
      <c r="T158" s="79">
        <v>0.50070000000000003</v>
      </c>
      <c r="U158" s="79">
        <v>1.0014000000000001</v>
      </c>
      <c r="V158" s="18">
        <f>ROUND(W158*3,2)</f>
        <v>341976.48</v>
      </c>
      <c r="W158" s="38">
        <f>ROUND(G158*T158/12,2)</f>
        <v>113992.16</v>
      </c>
      <c r="X158" s="79">
        <v>0.81110000000000004</v>
      </c>
      <c r="Y158" s="79">
        <v>1.0013000000000001</v>
      </c>
      <c r="Z158" s="18">
        <f>ROUND(AA158*6,2)</f>
        <v>1107957.3</v>
      </c>
      <c r="AA158" s="38">
        <f>ROUND(G158*X158/12,2)</f>
        <v>184659.55</v>
      </c>
    </row>
    <row r="159" spans="1:27" x14ac:dyDescent="0.25">
      <c r="A159" s="87">
        <f t="shared" si="195"/>
        <v>110</v>
      </c>
      <c r="B159" s="10" t="s">
        <v>126</v>
      </c>
      <c r="C159" s="7">
        <v>295</v>
      </c>
      <c r="D159" s="16" t="s">
        <v>10</v>
      </c>
      <c r="E159" s="26">
        <v>1442900</v>
      </c>
      <c r="F159" s="99">
        <v>1.8934</v>
      </c>
      <c r="G159" s="18">
        <f t="shared" si="189"/>
        <v>2731987</v>
      </c>
      <c r="H159" s="22" t="s">
        <v>130</v>
      </c>
      <c r="I159" s="47">
        <f t="shared" si="190"/>
        <v>2219602.7999999998</v>
      </c>
      <c r="J159" s="79">
        <v>0.81410000000000005</v>
      </c>
      <c r="K159" s="79">
        <v>1.0051000000000001</v>
      </c>
      <c r="L159" s="18">
        <v>185342.55</v>
      </c>
      <c r="M159" s="38">
        <v>185342.55</v>
      </c>
      <c r="N159" s="79">
        <v>0.81230000000000002</v>
      </c>
      <c r="O159" s="79">
        <v>1.0027999999999999</v>
      </c>
      <c r="P159" s="38">
        <f>ROUND(G159*N159/12,2)</f>
        <v>184932.75</v>
      </c>
      <c r="Q159" s="79">
        <v>0.81230000000000002</v>
      </c>
      <c r="R159" s="79">
        <v>1.0027999999999999</v>
      </c>
      <c r="S159" s="38">
        <f>ROUND(G159*Q159/12,2)</f>
        <v>184932.75</v>
      </c>
      <c r="T159" s="79">
        <v>0.81230000000000002</v>
      </c>
      <c r="U159" s="79">
        <v>1.0027999999999999</v>
      </c>
      <c r="V159" s="18">
        <f t="shared" si="191"/>
        <v>554798.25</v>
      </c>
      <c r="W159" s="38">
        <f t="shared" si="192"/>
        <v>184932.75</v>
      </c>
      <c r="X159" s="79">
        <v>0.81230000000000002</v>
      </c>
      <c r="Y159" s="79">
        <v>1.0028999999999999</v>
      </c>
      <c r="Z159" s="18">
        <f t="shared" si="193"/>
        <v>1109596.5</v>
      </c>
      <c r="AA159" s="38">
        <f t="shared" si="194"/>
        <v>184932.75</v>
      </c>
    </row>
    <row r="160" spans="1:27" ht="31.5" customHeight="1" x14ac:dyDescent="0.25">
      <c r="A160" s="127" t="s">
        <v>116</v>
      </c>
      <c r="B160" s="128"/>
      <c r="C160" s="16">
        <f>SUM(C162:C167)</f>
        <v>1646</v>
      </c>
      <c r="D160" s="25"/>
      <c r="E160" s="36"/>
      <c r="F160" s="100"/>
      <c r="G160" s="28">
        <f>SUM(G162:G167)</f>
        <v>10801550</v>
      </c>
      <c r="H160" s="22"/>
      <c r="I160" s="48">
        <f>SUM(I162:I167)</f>
        <v>8215154.830000001</v>
      </c>
      <c r="J160" s="80"/>
      <c r="K160" s="80"/>
      <c r="L160" s="28">
        <f>SUM(L162:L167)</f>
        <v>584129.81999999995</v>
      </c>
      <c r="M160" s="45">
        <f>SUM(M162:M167)</f>
        <v>584129.81999999995</v>
      </c>
      <c r="N160" s="80"/>
      <c r="O160" s="80"/>
      <c r="P160" s="45">
        <f>SUM(P162:P167)</f>
        <v>581429.44000000006</v>
      </c>
      <c r="Q160" s="80"/>
      <c r="R160" s="80"/>
      <c r="S160" s="45">
        <f>SUM(S162:S167)</f>
        <v>654753.96000000008</v>
      </c>
      <c r="T160" s="80"/>
      <c r="U160" s="80"/>
      <c r="V160" s="28">
        <f>SUM(V162:V167)</f>
        <v>2131901.91</v>
      </c>
      <c r="W160" s="45">
        <f>SUM(W162:W167)</f>
        <v>710633.97</v>
      </c>
      <c r="X160" s="80"/>
      <c r="Y160" s="80"/>
      <c r="Z160" s="28">
        <f>SUM(Z162:Z167)</f>
        <v>4262939.7</v>
      </c>
      <c r="AA160" s="45">
        <f>SUM(AA162:AA167)</f>
        <v>710489.95</v>
      </c>
    </row>
    <row r="161" spans="1:27" ht="18.75" customHeight="1" x14ac:dyDescent="0.25">
      <c r="A161" s="124" t="s">
        <v>3</v>
      </c>
      <c r="B161" s="125"/>
      <c r="C161" s="125"/>
      <c r="D161" s="126"/>
      <c r="E161" s="36"/>
      <c r="F161" s="100"/>
      <c r="G161" s="28"/>
      <c r="H161" s="22"/>
      <c r="I161" s="48"/>
      <c r="J161" s="80"/>
      <c r="K161" s="80"/>
      <c r="L161" s="28"/>
      <c r="M161" s="45"/>
      <c r="N161" s="80"/>
      <c r="O161" s="80"/>
      <c r="P161" s="45"/>
      <c r="Q161" s="80"/>
      <c r="R161" s="80"/>
      <c r="S161" s="45"/>
      <c r="T161" s="80"/>
      <c r="U161" s="80"/>
      <c r="V161" s="28"/>
      <c r="W161" s="45"/>
      <c r="X161" s="80"/>
      <c r="Y161" s="80"/>
      <c r="Z161" s="28"/>
      <c r="AA161" s="45"/>
    </row>
    <row r="162" spans="1:27" x14ac:dyDescent="0.25">
      <c r="A162" s="87">
        <v>111</v>
      </c>
      <c r="B162" s="11" t="s">
        <v>141</v>
      </c>
      <c r="C162" s="7">
        <v>92</v>
      </c>
      <c r="D162" s="3" t="s">
        <v>10</v>
      </c>
      <c r="E162" s="27">
        <v>1442900</v>
      </c>
      <c r="F162" s="99">
        <v>1.4972000000000001</v>
      </c>
      <c r="G162" s="18">
        <f>ROUND(E162*F162,0)</f>
        <v>2160310</v>
      </c>
      <c r="H162" s="22" t="s">
        <v>130</v>
      </c>
      <c r="I162" s="47">
        <f t="shared" ref="I162" si="196">L162+P162+S162+V162+Z162</f>
        <v>1081253.1599999999</v>
      </c>
      <c r="J162" s="79">
        <v>0.50070000000000003</v>
      </c>
      <c r="K162" s="79">
        <v>1.0014000000000001</v>
      </c>
      <c r="L162" s="18">
        <v>90138.93</v>
      </c>
      <c r="M162" s="38">
        <v>90138.93</v>
      </c>
      <c r="N162" s="79">
        <v>0.50039999999999996</v>
      </c>
      <c r="O162" s="79">
        <v>1.0007999999999999</v>
      </c>
      <c r="P162" s="38">
        <f>ROUND(G162*N162/12,2)</f>
        <v>90084.93</v>
      </c>
      <c r="Q162" s="79">
        <v>0.50049999999999994</v>
      </c>
      <c r="R162" s="79">
        <v>1.0009999999999999</v>
      </c>
      <c r="S162" s="38">
        <f>ROUND(G162*Q162/12,2)</f>
        <v>90102.93</v>
      </c>
      <c r="T162" s="79">
        <v>0.50049999999999994</v>
      </c>
      <c r="U162" s="79">
        <v>1.0009999999999999</v>
      </c>
      <c r="V162" s="18">
        <f t="shared" ref="V162" si="197">ROUND(W162*3,2)</f>
        <v>270308.78999999998</v>
      </c>
      <c r="W162" s="38">
        <f t="shared" ref="W162" si="198">ROUND(G162*T162/12,2)</f>
        <v>90102.93</v>
      </c>
      <c r="X162" s="79">
        <v>0.50049999999999994</v>
      </c>
      <c r="Y162" s="79">
        <v>1.0009999999999999</v>
      </c>
      <c r="Z162" s="18">
        <f t="shared" ref="Z162" si="199">ROUND(AA162*6,2)</f>
        <v>540617.57999999996</v>
      </c>
      <c r="AA162" s="38">
        <f t="shared" ref="AA162" si="200">ROUND(G162*X162/12,2)</f>
        <v>90102.93</v>
      </c>
    </row>
    <row r="163" spans="1:27" ht="15.75" customHeight="1" x14ac:dyDescent="0.25">
      <c r="A163" s="124" t="s">
        <v>143</v>
      </c>
      <c r="B163" s="125"/>
      <c r="C163" s="125"/>
      <c r="D163" s="126"/>
      <c r="E163" s="36"/>
      <c r="F163" s="100"/>
      <c r="G163" s="18"/>
      <c r="H163" s="22"/>
      <c r="I163" s="48"/>
      <c r="J163" s="80"/>
      <c r="K163" s="80"/>
      <c r="L163" s="28"/>
      <c r="M163" s="45"/>
      <c r="N163" s="80"/>
      <c r="O163" s="80"/>
      <c r="P163" s="45"/>
      <c r="Q163" s="80"/>
      <c r="R163" s="80"/>
      <c r="S163" s="45"/>
      <c r="T163" s="80"/>
      <c r="U163" s="80"/>
      <c r="V163" s="28"/>
      <c r="W163" s="45"/>
      <c r="X163" s="80"/>
      <c r="Y163" s="80"/>
      <c r="Z163" s="28"/>
      <c r="AA163" s="45"/>
    </row>
    <row r="164" spans="1:27" x14ac:dyDescent="0.25">
      <c r="A164" s="91">
        <v>112</v>
      </c>
      <c r="B164" s="10" t="s">
        <v>31</v>
      </c>
      <c r="C164" s="7">
        <v>166</v>
      </c>
      <c r="D164" s="17" t="s">
        <v>10</v>
      </c>
      <c r="E164" s="26">
        <v>1442900</v>
      </c>
      <c r="F164" s="99">
        <v>1.4972000000000001</v>
      </c>
      <c r="G164" s="18">
        <f>ROUND(E164*F164,0)</f>
        <v>2160310</v>
      </c>
      <c r="H164" s="22" t="s">
        <v>130</v>
      </c>
      <c r="I164" s="47">
        <f t="shared" ref="I164:I167" si="201">L164+P164+S164+V164+Z164</f>
        <v>1586441.62</v>
      </c>
      <c r="J164" s="79">
        <v>0.50219999999999998</v>
      </c>
      <c r="K164" s="79">
        <v>1.0043</v>
      </c>
      <c r="L164" s="18">
        <v>90408.97</v>
      </c>
      <c r="M164" s="38">
        <v>90408.97</v>
      </c>
      <c r="N164" s="79">
        <v>0.50149999999999995</v>
      </c>
      <c r="O164" s="79">
        <v>1.0028999999999999</v>
      </c>
      <c r="P164" s="38">
        <f>ROUND(G164*N164/12,2)</f>
        <v>90282.96</v>
      </c>
      <c r="Q164" s="79">
        <v>0.50149999999999995</v>
      </c>
      <c r="R164" s="79">
        <v>1.0028999999999999</v>
      </c>
      <c r="S164" s="38">
        <f>ROUND(G164*Q164/12,2)</f>
        <v>90282.96</v>
      </c>
      <c r="T164" s="79">
        <v>0.81189999999999996</v>
      </c>
      <c r="U164" s="79">
        <v>1.0023</v>
      </c>
      <c r="V164" s="18">
        <f t="shared" ref="V164:V167" si="202">ROUND(W164*3,2)</f>
        <v>438488.91</v>
      </c>
      <c r="W164" s="38">
        <f>ROUND(G164*T164/12,2)</f>
        <v>146162.97</v>
      </c>
      <c r="X164" s="79">
        <v>0.81189999999999996</v>
      </c>
      <c r="Y164" s="79">
        <v>1.0023</v>
      </c>
      <c r="Z164" s="18">
        <f t="shared" ref="Z164:Z167" si="203">ROUND(AA164*6,2)</f>
        <v>876977.82</v>
      </c>
      <c r="AA164" s="38">
        <f t="shared" ref="AA164:AA167" si="204">ROUND(G164*X164/12,2)</f>
        <v>146162.97</v>
      </c>
    </row>
    <row r="165" spans="1:27" x14ac:dyDescent="0.25">
      <c r="A165" s="87">
        <v>113</v>
      </c>
      <c r="B165" s="11" t="s">
        <v>33</v>
      </c>
      <c r="C165" s="7">
        <v>209</v>
      </c>
      <c r="D165" s="3" t="s">
        <v>10</v>
      </c>
      <c r="E165" s="27">
        <v>1442900</v>
      </c>
      <c r="F165" s="99">
        <v>1.4972000000000001</v>
      </c>
      <c r="G165" s="18">
        <f>ROUND(E165*F165,0)</f>
        <v>2160310</v>
      </c>
      <c r="H165" s="23" t="s">
        <v>130</v>
      </c>
      <c r="I165" s="49">
        <f t="shared" si="201"/>
        <v>1804146.87</v>
      </c>
      <c r="J165" s="81">
        <v>0.50090000000000001</v>
      </c>
      <c r="K165" s="81">
        <v>1.0018</v>
      </c>
      <c r="L165" s="19">
        <v>90174.94</v>
      </c>
      <c r="M165" s="39">
        <v>90174.94</v>
      </c>
      <c r="N165" s="81">
        <v>0.50060000000000004</v>
      </c>
      <c r="O165" s="81">
        <v>1.0012000000000001</v>
      </c>
      <c r="P165" s="39">
        <f>ROUND(G165*N165/12,2)</f>
        <v>90120.93</v>
      </c>
      <c r="Q165" s="81">
        <v>0.90210000000000001</v>
      </c>
      <c r="R165" s="81">
        <v>1.0023</v>
      </c>
      <c r="S165" s="39">
        <f>ROUND(G165*Q165/12,2)</f>
        <v>162401.29999999999</v>
      </c>
      <c r="T165" s="81">
        <v>0.90200000000000002</v>
      </c>
      <c r="U165" s="81">
        <v>1.0022</v>
      </c>
      <c r="V165" s="19">
        <f t="shared" si="202"/>
        <v>487149.9</v>
      </c>
      <c r="W165" s="39">
        <f t="shared" ref="W165:W167" si="205">ROUND(G165*T165/12,2)</f>
        <v>162383.29999999999</v>
      </c>
      <c r="X165" s="81">
        <v>0.90200000000000002</v>
      </c>
      <c r="Y165" s="81">
        <v>1.0022</v>
      </c>
      <c r="Z165" s="19">
        <f t="shared" si="203"/>
        <v>974299.8</v>
      </c>
      <c r="AA165" s="39">
        <f t="shared" si="204"/>
        <v>162383.29999999999</v>
      </c>
    </row>
    <row r="166" spans="1:27" x14ac:dyDescent="0.25">
      <c r="A166" s="87">
        <v>114</v>
      </c>
      <c r="B166" s="11" t="s">
        <v>34</v>
      </c>
      <c r="C166" s="7">
        <v>391</v>
      </c>
      <c r="D166" s="3" t="s">
        <v>10</v>
      </c>
      <c r="E166" s="27">
        <v>1442900</v>
      </c>
      <c r="F166" s="99">
        <v>1.4972000000000001</v>
      </c>
      <c r="G166" s="18">
        <f t="shared" ref="G166" si="206">ROUND(E166*F166,0)</f>
        <v>2160310</v>
      </c>
      <c r="H166" s="22" t="s">
        <v>130</v>
      </c>
      <c r="I166" s="47">
        <f t="shared" si="201"/>
        <v>1761876.86</v>
      </c>
      <c r="J166" s="79">
        <v>0.81159999999999999</v>
      </c>
      <c r="K166" s="79">
        <v>1.002</v>
      </c>
      <c r="L166" s="18">
        <v>146108.97</v>
      </c>
      <c r="M166" s="38">
        <v>146108.97</v>
      </c>
      <c r="N166" s="79">
        <v>0.81089999999999995</v>
      </c>
      <c r="O166" s="79">
        <v>1.0011000000000001</v>
      </c>
      <c r="P166" s="38">
        <f>ROUND(G166*N166/12,2)</f>
        <v>145982.95000000001</v>
      </c>
      <c r="Q166" s="79">
        <v>0.81669999999999998</v>
      </c>
      <c r="R166" s="79">
        <v>1.0083</v>
      </c>
      <c r="S166" s="38">
        <f>ROUND(G166*Q166/12,2)</f>
        <v>147027.1</v>
      </c>
      <c r="T166" s="79">
        <v>0.81659999999999999</v>
      </c>
      <c r="U166" s="79">
        <v>1.0081</v>
      </c>
      <c r="V166" s="18">
        <f t="shared" si="202"/>
        <v>441027.3</v>
      </c>
      <c r="W166" s="38">
        <f t="shared" si="205"/>
        <v>147009.1</v>
      </c>
      <c r="X166" s="79">
        <v>0.81630000000000003</v>
      </c>
      <c r="Y166" s="79">
        <v>1.0078</v>
      </c>
      <c r="Z166" s="18">
        <f t="shared" si="203"/>
        <v>881730.54</v>
      </c>
      <c r="AA166" s="38">
        <f t="shared" si="204"/>
        <v>146955.09</v>
      </c>
    </row>
    <row r="167" spans="1:27" ht="18.75" customHeight="1" x14ac:dyDescent="0.25">
      <c r="A167" s="87">
        <v>115</v>
      </c>
      <c r="B167" s="11" t="s">
        <v>32</v>
      </c>
      <c r="C167" s="7">
        <v>788</v>
      </c>
      <c r="D167" s="3" t="s">
        <v>10</v>
      </c>
      <c r="E167" s="27">
        <v>1442900</v>
      </c>
      <c r="F167" s="104">
        <v>1.4972000000000001</v>
      </c>
      <c r="G167" s="18">
        <f>ROUND(E167*F167,0)</f>
        <v>2160310</v>
      </c>
      <c r="H167" s="23" t="s">
        <v>130</v>
      </c>
      <c r="I167" s="49">
        <f t="shared" si="201"/>
        <v>1981436.32</v>
      </c>
      <c r="J167" s="81">
        <v>0.92930000000000001</v>
      </c>
      <c r="K167" s="81">
        <v>1.0325</v>
      </c>
      <c r="L167" s="19">
        <v>167298.01</v>
      </c>
      <c r="M167" s="39">
        <v>167298.01</v>
      </c>
      <c r="N167" s="81">
        <v>0.9163</v>
      </c>
      <c r="O167" s="81">
        <v>1.0181</v>
      </c>
      <c r="P167" s="39">
        <f>ROUND(G167*N167/12,2)</f>
        <v>164957.67000000001</v>
      </c>
      <c r="Q167" s="81">
        <v>0.91620000000000001</v>
      </c>
      <c r="R167" s="81">
        <v>1.018</v>
      </c>
      <c r="S167" s="39">
        <f>ROUND(G167*Q167/12,2)</f>
        <v>164939.67000000001</v>
      </c>
      <c r="T167" s="81">
        <v>0.91639999999999999</v>
      </c>
      <c r="U167" s="81">
        <v>1.0182</v>
      </c>
      <c r="V167" s="19">
        <f t="shared" si="202"/>
        <v>494927.01</v>
      </c>
      <c r="W167" s="39">
        <f t="shared" si="205"/>
        <v>164975.67000000001</v>
      </c>
      <c r="X167" s="81">
        <v>0.91590000000000005</v>
      </c>
      <c r="Y167" s="81">
        <v>1.0177</v>
      </c>
      <c r="Z167" s="19">
        <f t="shared" si="203"/>
        <v>989313.96</v>
      </c>
      <c r="AA167" s="39">
        <f t="shared" si="204"/>
        <v>164885.66</v>
      </c>
    </row>
    <row r="168" spans="1:27" ht="23.25" customHeight="1" x14ac:dyDescent="0.25">
      <c r="A168" s="127" t="s">
        <v>117</v>
      </c>
      <c r="B168" s="128"/>
      <c r="C168" s="16">
        <f>SUM(C170:C175)</f>
        <v>2278</v>
      </c>
      <c r="D168" s="25"/>
      <c r="E168" s="33"/>
      <c r="F168" s="100"/>
      <c r="G168" s="28">
        <f t="shared" ref="G168" si="207">SUM(G170:G175)</f>
        <v>12961860</v>
      </c>
      <c r="H168" s="22"/>
      <c r="I168" s="48">
        <f t="shared" ref="I168" si="208">SUM(I170:I175)</f>
        <v>9720962.9900000002</v>
      </c>
      <c r="J168" s="80"/>
      <c r="K168" s="80"/>
      <c r="L168" s="28">
        <f t="shared" ref="L168:M168" si="209">SUM(L170:L175)</f>
        <v>813770.77</v>
      </c>
      <c r="M168" s="45">
        <f t="shared" si="209"/>
        <v>813770.77</v>
      </c>
      <c r="N168" s="80"/>
      <c r="O168" s="80"/>
      <c r="P168" s="45">
        <f t="shared" ref="P168" si="210">SUM(P170:P175)</f>
        <v>809792.21</v>
      </c>
      <c r="Q168" s="80"/>
      <c r="R168" s="80"/>
      <c r="S168" s="45">
        <f t="shared" ref="S168" si="211">SUM(S170:S175)</f>
        <v>809756.21</v>
      </c>
      <c r="T168" s="80"/>
      <c r="U168" s="80"/>
      <c r="V168" s="28">
        <f t="shared" ref="V168:W168" si="212">SUM(V170:V175)</f>
        <v>2429214.6</v>
      </c>
      <c r="W168" s="45">
        <f t="shared" si="212"/>
        <v>809738.2</v>
      </c>
      <c r="X168" s="80"/>
      <c r="Y168" s="80"/>
      <c r="Z168" s="28">
        <f t="shared" ref="Z168:AA168" si="213">SUM(Z170:Z175)</f>
        <v>4858429.2</v>
      </c>
      <c r="AA168" s="45">
        <f t="shared" si="213"/>
        <v>809738.2</v>
      </c>
    </row>
    <row r="169" spans="1:27" ht="15.75" customHeight="1" x14ac:dyDescent="0.25">
      <c r="A169" s="124" t="s">
        <v>143</v>
      </c>
      <c r="B169" s="125"/>
      <c r="C169" s="125"/>
      <c r="D169" s="126"/>
      <c r="E169" s="10"/>
      <c r="F169" s="99"/>
      <c r="G169" s="18"/>
      <c r="H169" s="22"/>
      <c r="I169" s="47"/>
      <c r="J169" s="79"/>
      <c r="K169" s="79"/>
      <c r="L169" s="18"/>
      <c r="M169" s="38"/>
      <c r="N169" s="79"/>
      <c r="O169" s="79"/>
      <c r="P169" s="38"/>
      <c r="Q169" s="79"/>
      <c r="R169" s="79"/>
      <c r="S169" s="38"/>
      <c r="T169" s="79"/>
      <c r="U169" s="79"/>
      <c r="V169" s="18"/>
      <c r="W169" s="38"/>
      <c r="X169" s="79"/>
      <c r="Y169" s="79"/>
      <c r="Z169" s="18"/>
      <c r="AA169" s="38"/>
    </row>
    <row r="170" spans="1:27" x14ac:dyDescent="0.25">
      <c r="A170" s="87">
        <v>116</v>
      </c>
      <c r="B170" s="12" t="s">
        <v>54</v>
      </c>
      <c r="C170" s="15">
        <v>214</v>
      </c>
      <c r="D170" s="3" t="s">
        <v>10</v>
      </c>
      <c r="E170" s="27">
        <v>1442900</v>
      </c>
      <c r="F170" s="104">
        <v>1.4972000000000001</v>
      </c>
      <c r="G170" s="18">
        <f t="shared" ref="G170:G174" si="214">ROUND(E170*F170,0)</f>
        <v>2160310</v>
      </c>
      <c r="H170" s="22" t="s">
        <v>130</v>
      </c>
      <c r="I170" s="47">
        <f t="shared" ref="I170:I175" si="215">L170+P170+S170+V170+Z170</f>
        <v>1756115.96</v>
      </c>
      <c r="J170" s="79">
        <v>0.81489999999999996</v>
      </c>
      <c r="K170" s="79">
        <v>1.006</v>
      </c>
      <c r="L170" s="18">
        <v>146703.04999999999</v>
      </c>
      <c r="M170" s="38">
        <v>146703.04999999999</v>
      </c>
      <c r="N170" s="79">
        <v>0.81279999999999997</v>
      </c>
      <c r="O170" s="79">
        <v>1.0034000000000001</v>
      </c>
      <c r="P170" s="38">
        <f t="shared" ref="P170:P175" si="216">ROUND(G170*N170/12,2)</f>
        <v>146325</v>
      </c>
      <c r="Q170" s="79">
        <v>0.81279999999999997</v>
      </c>
      <c r="R170" s="79">
        <v>1.0034000000000001</v>
      </c>
      <c r="S170" s="38">
        <f t="shared" ref="S170:S175" si="217">ROUND(G170*Q170/12,2)</f>
        <v>146325</v>
      </c>
      <c r="T170" s="79">
        <v>0.81269999999999998</v>
      </c>
      <c r="U170" s="79">
        <v>1.0033000000000001</v>
      </c>
      <c r="V170" s="18">
        <f t="shared" ref="V170:V175" si="218">ROUND(W170*3,2)</f>
        <v>438920.97</v>
      </c>
      <c r="W170" s="38">
        <f t="shared" ref="W170:W175" si="219">ROUND(G170*T170/12,2)</f>
        <v>146306.99</v>
      </c>
      <c r="X170" s="79">
        <v>0.81269999999999998</v>
      </c>
      <c r="Y170" s="79">
        <v>1.0033000000000001</v>
      </c>
      <c r="Z170" s="18">
        <f t="shared" ref="Z170:Z175" si="220">ROUND(AA170*6,2)</f>
        <v>877841.94</v>
      </c>
      <c r="AA170" s="38">
        <f t="shared" ref="AA170:AA175" si="221">ROUND(G170*X170/12,2)</f>
        <v>146306.99</v>
      </c>
    </row>
    <row r="171" spans="1:27" x14ac:dyDescent="0.25">
      <c r="A171" s="87">
        <f>A170+1</f>
        <v>117</v>
      </c>
      <c r="B171" s="12" t="s">
        <v>55</v>
      </c>
      <c r="C171" s="15">
        <v>158</v>
      </c>
      <c r="D171" s="3" t="s">
        <v>10</v>
      </c>
      <c r="E171" s="27">
        <v>1442900</v>
      </c>
      <c r="F171" s="104">
        <v>1.4972000000000001</v>
      </c>
      <c r="G171" s="18">
        <f t="shared" si="214"/>
        <v>2160310</v>
      </c>
      <c r="H171" s="22" t="s">
        <v>130</v>
      </c>
      <c r="I171" s="47">
        <f t="shared" si="215"/>
        <v>907330.2</v>
      </c>
      <c r="J171" s="79">
        <v>0.42</v>
      </c>
      <c r="K171" s="79">
        <v>1</v>
      </c>
      <c r="L171" s="18">
        <v>75610.850000000006</v>
      </c>
      <c r="M171" s="38">
        <v>75610.850000000006</v>
      </c>
      <c r="N171" s="79">
        <v>0.42</v>
      </c>
      <c r="O171" s="79">
        <v>1</v>
      </c>
      <c r="P171" s="38">
        <f t="shared" si="216"/>
        <v>75610.850000000006</v>
      </c>
      <c r="Q171" s="79">
        <v>0.42</v>
      </c>
      <c r="R171" s="79">
        <v>1</v>
      </c>
      <c r="S171" s="38">
        <f t="shared" si="217"/>
        <v>75610.850000000006</v>
      </c>
      <c r="T171" s="79">
        <v>0.42</v>
      </c>
      <c r="U171" s="79">
        <v>1</v>
      </c>
      <c r="V171" s="18">
        <f t="shared" si="218"/>
        <v>226832.55</v>
      </c>
      <c r="W171" s="38">
        <f t="shared" si="219"/>
        <v>75610.850000000006</v>
      </c>
      <c r="X171" s="79">
        <v>0.42</v>
      </c>
      <c r="Y171" s="79">
        <v>1</v>
      </c>
      <c r="Z171" s="18">
        <f t="shared" si="220"/>
        <v>453665.1</v>
      </c>
      <c r="AA171" s="38">
        <f t="shared" si="221"/>
        <v>75610.850000000006</v>
      </c>
    </row>
    <row r="172" spans="1:27" x14ac:dyDescent="0.25">
      <c r="A172" s="87">
        <f t="shared" ref="A172:A175" si="222">A171+1</f>
        <v>118</v>
      </c>
      <c r="B172" s="12" t="s">
        <v>56</v>
      </c>
      <c r="C172" s="7">
        <v>389</v>
      </c>
      <c r="D172" s="3" t="s">
        <v>10</v>
      </c>
      <c r="E172" s="27">
        <v>1442900</v>
      </c>
      <c r="F172" s="104">
        <v>1.4972000000000001</v>
      </c>
      <c r="G172" s="18">
        <f t="shared" si="214"/>
        <v>2160310</v>
      </c>
      <c r="H172" s="22" t="s">
        <v>130</v>
      </c>
      <c r="I172" s="47">
        <f t="shared" si="215"/>
        <v>1761984.8399999999</v>
      </c>
      <c r="J172" s="79">
        <v>0.82</v>
      </c>
      <c r="K172" s="79">
        <v>1.0123</v>
      </c>
      <c r="L172" s="18">
        <v>147621.18</v>
      </c>
      <c r="M172" s="38">
        <v>147621.18</v>
      </c>
      <c r="N172" s="79">
        <v>0.81540000000000001</v>
      </c>
      <c r="O172" s="79">
        <v>1.0066999999999999</v>
      </c>
      <c r="P172" s="38">
        <f t="shared" si="216"/>
        <v>146793.06</v>
      </c>
      <c r="Q172" s="79">
        <v>0.81520000000000004</v>
      </c>
      <c r="R172" s="79">
        <v>1.0064</v>
      </c>
      <c r="S172" s="38">
        <f t="shared" si="217"/>
        <v>146757.06</v>
      </c>
      <c r="T172" s="79">
        <v>0.81520000000000004</v>
      </c>
      <c r="U172" s="79">
        <v>1.0064</v>
      </c>
      <c r="V172" s="18">
        <f t="shared" si="218"/>
        <v>440271.18</v>
      </c>
      <c r="W172" s="38">
        <f t="shared" si="219"/>
        <v>146757.06</v>
      </c>
      <c r="X172" s="79">
        <v>0.81520000000000004</v>
      </c>
      <c r="Y172" s="79">
        <v>1.0064</v>
      </c>
      <c r="Z172" s="18">
        <f t="shared" si="220"/>
        <v>880542.36</v>
      </c>
      <c r="AA172" s="38">
        <f t="shared" si="221"/>
        <v>146757.06</v>
      </c>
    </row>
    <row r="173" spans="1:27" x14ac:dyDescent="0.25">
      <c r="A173" s="87">
        <f t="shared" si="222"/>
        <v>119</v>
      </c>
      <c r="B173" s="10" t="s">
        <v>127</v>
      </c>
      <c r="C173" s="7">
        <v>413</v>
      </c>
      <c r="D173" s="3" t="s">
        <v>10</v>
      </c>
      <c r="E173" s="27">
        <v>1442900</v>
      </c>
      <c r="F173" s="104">
        <v>1.4972000000000001</v>
      </c>
      <c r="G173" s="18">
        <f t="shared" si="214"/>
        <v>2160310</v>
      </c>
      <c r="H173" s="22" t="s">
        <v>130</v>
      </c>
      <c r="I173" s="47">
        <f t="shared" si="215"/>
        <v>1765063.33</v>
      </c>
      <c r="J173" s="79">
        <v>0.82189999999999996</v>
      </c>
      <c r="K173" s="79">
        <v>1.0146999999999999</v>
      </c>
      <c r="L173" s="18">
        <v>147963.23000000001</v>
      </c>
      <c r="M173" s="38">
        <v>147963.23000000001</v>
      </c>
      <c r="N173" s="79">
        <v>0.81659999999999999</v>
      </c>
      <c r="O173" s="79">
        <v>1.0081</v>
      </c>
      <c r="P173" s="38">
        <f t="shared" si="216"/>
        <v>147009.1</v>
      </c>
      <c r="Q173" s="79">
        <v>0.81659999999999999</v>
      </c>
      <c r="R173" s="79">
        <v>1.0081</v>
      </c>
      <c r="S173" s="38">
        <f t="shared" si="217"/>
        <v>147009.1</v>
      </c>
      <c r="T173" s="79">
        <v>0.81659999999999999</v>
      </c>
      <c r="U173" s="79">
        <v>1.0081</v>
      </c>
      <c r="V173" s="18">
        <f t="shared" si="218"/>
        <v>441027.3</v>
      </c>
      <c r="W173" s="38">
        <f t="shared" si="219"/>
        <v>147009.1</v>
      </c>
      <c r="X173" s="79">
        <v>0.81659999999999999</v>
      </c>
      <c r="Y173" s="79">
        <v>1.0081</v>
      </c>
      <c r="Z173" s="18">
        <f t="shared" si="220"/>
        <v>882054.6</v>
      </c>
      <c r="AA173" s="38">
        <f t="shared" si="221"/>
        <v>147009.1</v>
      </c>
    </row>
    <row r="174" spans="1:27" x14ac:dyDescent="0.25">
      <c r="A174" s="87">
        <f t="shared" si="222"/>
        <v>120</v>
      </c>
      <c r="B174" s="10" t="s">
        <v>57</v>
      </c>
      <c r="C174" s="7">
        <v>409</v>
      </c>
      <c r="D174" s="3" t="s">
        <v>10</v>
      </c>
      <c r="E174" s="27">
        <v>1442900</v>
      </c>
      <c r="F174" s="104">
        <v>1.4972000000000001</v>
      </c>
      <c r="G174" s="18">
        <f t="shared" si="214"/>
        <v>2160310</v>
      </c>
      <c r="H174" s="22" t="s">
        <v>130</v>
      </c>
      <c r="I174" s="47">
        <f t="shared" si="215"/>
        <v>1749851.16</v>
      </c>
      <c r="J174" s="79">
        <v>0.81</v>
      </c>
      <c r="K174" s="79">
        <v>1</v>
      </c>
      <c r="L174" s="18">
        <v>145820.93</v>
      </c>
      <c r="M174" s="38">
        <v>145820.93</v>
      </c>
      <c r="N174" s="79">
        <v>0.81</v>
      </c>
      <c r="O174" s="79">
        <v>1</v>
      </c>
      <c r="P174" s="38">
        <f t="shared" si="216"/>
        <v>145820.93</v>
      </c>
      <c r="Q174" s="79">
        <v>0.81</v>
      </c>
      <c r="R174" s="79">
        <v>1</v>
      </c>
      <c r="S174" s="38">
        <f t="shared" si="217"/>
        <v>145820.93</v>
      </c>
      <c r="T174" s="79">
        <v>0.81</v>
      </c>
      <c r="U174" s="79">
        <v>1</v>
      </c>
      <c r="V174" s="18">
        <f t="shared" si="218"/>
        <v>437462.79</v>
      </c>
      <c r="W174" s="38">
        <f t="shared" si="219"/>
        <v>145820.93</v>
      </c>
      <c r="X174" s="79">
        <v>0.81</v>
      </c>
      <c r="Y174" s="79">
        <v>1</v>
      </c>
      <c r="Z174" s="18">
        <f t="shared" si="220"/>
        <v>874925.58</v>
      </c>
      <c r="AA174" s="38">
        <f t="shared" si="221"/>
        <v>145820.93</v>
      </c>
    </row>
    <row r="175" spans="1:27" ht="16.5" thickBot="1" x14ac:dyDescent="0.3">
      <c r="A175" s="87">
        <f t="shared" si="222"/>
        <v>121</v>
      </c>
      <c r="B175" s="50" t="s">
        <v>58</v>
      </c>
      <c r="C175" s="94">
        <v>695</v>
      </c>
      <c r="D175" s="95" t="s">
        <v>10</v>
      </c>
      <c r="E175" s="72">
        <v>1442900</v>
      </c>
      <c r="F175" s="105">
        <v>1.4972000000000001</v>
      </c>
      <c r="G175" s="53">
        <f>ROUND(E175*F175,0)</f>
        <v>2160310</v>
      </c>
      <c r="H175" s="51" t="s">
        <v>130</v>
      </c>
      <c r="I175" s="52">
        <f t="shared" si="215"/>
        <v>1780617.5</v>
      </c>
      <c r="J175" s="82">
        <v>0.83350000000000002</v>
      </c>
      <c r="K175" s="82">
        <v>1.0289999999999999</v>
      </c>
      <c r="L175" s="53">
        <v>150051.53</v>
      </c>
      <c r="M175" s="54">
        <v>150051.53</v>
      </c>
      <c r="N175" s="82">
        <v>0.82340000000000002</v>
      </c>
      <c r="O175" s="82">
        <v>1.0165999999999999</v>
      </c>
      <c r="P175" s="54">
        <f t="shared" si="216"/>
        <v>148233.26999999999</v>
      </c>
      <c r="Q175" s="82">
        <v>0.82340000000000002</v>
      </c>
      <c r="R175" s="82">
        <v>1.0165999999999999</v>
      </c>
      <c r="S175" s="54">
        <f t="shared" si="217"/>
        <v>148233.26999999999</v>
      </c>
      <c r="T175" s="82">
        <v>0.82340000000000002</v>
      </c>
      <c r="U175" s="82">
        <v>1.0165999999999999</v>
      </c>
      <c r="V175" s="53">
        <f t="shared" si="218"/>
        <v>444699.81</v>
      </c>
      <c r="W175" s="54">
        <f t="shared" si="219"/>
        <v>148233.26999999999</v>
      </c>
      <c r="X175" s="82">
        <v>0.82340000000000002</v>
      </c>
      <c r="Y175" s="82">
        <v>1.0165</v>
      </c>
      <c r="Z175" s="53">
        <f t="shared" si="220"/>
        <v>889399.62</v>
      </c>
      <c r="AA175" s="54">
        <f t="shared" si="221"/>
        <v>148233.26999999999</v>
      </c>
    </row>
    <row r="176" spans="1:27" ht="16.5" customHeight="1" thickBot="1" x14ac:dyDescent="0.3">
      <c r="A176" s="145" t="s">
        <v>136</v>
      </c>
      <c r="B176" s="146"/>
      <c r="C176" s="55">
        <f>C13+C24+C47+C57+C70+C83+C93+C103+C108+C116+C127+C138+C149+C160+C168</f>
        <v>26264</v>
      </c>
      <c r="D176" s="41"/>
      <c r="E176" s="56"/>
      <c r="F176" s="57"/>
      <c r="G176" s="60">
        <f>G13+G24+G47+G57+G70+G83+G93+G103+G108+G116+G127+G138+G149+G160+G168</f>
        <v>282153331</v>
      </c>
      <c r="H176" s="58"/>
      <c r="I176" s="59">
        <f>I13+I24+I47+I57+I70+I83+I93+I103+I108+I116+I127+I138+I149+I160+I168</f>
        <v>189238880.78999999</v>
      </c>
      <c r="J176" s="60"/>
      <c r="K176" s="60"/>
      <c r="L176" s="60">
        <f t="shared" ref="L176:M176" si="223">L13+L24+L47+L57+L70+L83+L93+L103+L108+L116+L127+L138+L149+L160+L168</f>
        <v>14562836.389999999</v>
      </c>
      <c r="M176" s="61">
        <f t="shared" si="223"/>
        <v>14562836.389999999</v>
      </c>
      <c r="N176" s="60"/>
      <c r="O176" s="60"/>
      <c r="P176" s="61">
        <f>P13+P24+P47+P57+P70+P83+P93+P103+P108+P116+P127+P138+P149+P160+P168</f>
        <v>14843514.190000001</v>
      </c>
      <c r="Q176" s="60"/>
      <c r="R176" s="60"/>
      <c r="S176" s="61">
        <f>S13+S24+S47+S57+S70+S83+S93+S103+S108+S116+S127+S138+S149+S160+S168</f>
        <v>14902711.260000002</v>
      </c>
      <c r="T176" s="60"/>
      <c r="U176" s="60"/>
      <c r="V176" s="60">
        <f t="shared" ref="V176:W176" si="224">V13+V24+V47+V57+V70+V83+V93+V103+V108+V116+V127+V138+V149+V160+V168</f>
        <v>47297263.470000006</v>
      </c>
      <c r="W176" s="61">
        <f t="shared" si="224"/>
        <v>15765754.490000002</v>
      </c>
      <c r="X176" s="60"/>
      <c r="Y176" s="60"/>
      <c r="Z176" s="60">
        <f t="shared" ref="Z176:AA176" si="225">Z13+Z24+Z47+Z57+Z70+Z83+Z93+Z103+Z108+Z116+Z127+Z138+Z149+Z160+Z168</f>
        <v>97632555.480000004</v>
      </c>
      <c r="AA176" s="61">
        <f t="shared" si="225"/>
        <v>16272092.579999998</v>
      </c>
    </row>
    <row r="177" spans="3:27" ht="18.75" x14ac:dyDescent="0.25">
      <c r="C177" s="147" t="s">
        <v>133</v>
      </c>
      <c r="D177" s="147"/>
      <c r="E177" s="147"/>
      <c r="F177" s="147"/>
      <c r="G177" s="147"/>
      <c r="H177" s="147"/>
    </row>
    <row r="178" spans="3:27" ht="18.75" x14ac:dyDescent="0.25">
      <c r="C178" s="96" t="s">
        <v>132</v>
      </c>
      <c r="D178" s="63"/>
      <c r="E178" s="63"/>
      <c r="F178" s="63"/>
      <c r="G178" s="77"/>
      <c r="H178" s="73">
        <v>0.8</v>
      </c>
      <c r="AA178" s="115"/>
    </row>
    <row r="179" spans="3:27" ht="39.75" customHeight="1" x14ac:dyDescent="0.25">
      <c r="C179" s="148" t="s">
        <v>156</v>
      </c>
      <c r="D179" s="148"/>
      <c r="E179" s="148"/>
      <c r="F179" s="148"/>
      <c r="G179" s="148"/>
      <c r="H179" s="73">
        <v>0.2</v>
      </c>
      <c r="L179" s="110"/>
    </row>
    <row r="180" spans="3:27" ht="27" customHeight="1" x14ac:dyDescent="0.25">
      <c r="C180" s="144" t="s">
        <v>147</v>
      </c>
      <c r="D180" s="144"/>
      <c r="E180" s="144"/>
      <c r="F180" s="144"/>
      <c r="G180" s="144"/>
      <c r="H180" s="144"/>
      <c r="I180" s="144"/>
    </row>
    <row r="181" spans="3:27" x14ac:dyDescent="0.25">
      <c r="G181" s="106"/>
    </row>
    <row r="182" spans="3:27" x14ac:dyDescent="0.25">
      <c r="G182" s="106"/>
    </row>
  </sheetData>
  <mergeCells count="78">
    <mergeCell ref="X8:AA8"/>
    <mergeCell ref="X9:X11"/>
    <mergeCell ref="Y9:Y11"/>
    <mergeCell ref="Z9:AA10"/>
    <mergeCell ref="A109:D109"/>
    <mergeCell ref="T8:W8"/>
    <mergeCell ref="T9:T11"/>
    <mergeCell ref="U9:U11"/>
    <mergeCell ref="V9:W10"/>
    <mergeCell ref="K9:K11"/>
    <mergeCell ref="A14:D14"/>
    <mergeCell ref="A19:D19"/>
    <mergeCell ref="A24:B24"/>
    <mergeCell ref="A25:D25"/>
    <mergeCell ref="A58:D58"/>
    <mergeCell ref="I8:I11"/>
    <mergeCell ref="A138:B138"/>
    <mergeCell ref="A104:D104"/>
    <mergeCell ref="A108:B108"/>
    <mergeCell ref="A93:B93"/>
    <mergeCell ref="A71:D71"/>
    <mergeCell ref="A75:D75"/>
    <mergeCell ref="A128:D128"/>
    <mergeCell ref="A139:D139"/>
    <mergeCell ref="A149:B149"/>
    <mergeCell ref="A150:D150"/>
    <mergeCell ref="Q8:S8"/>
    <mergeCell ref="Q9:Q11"/>
    <mergeCell ref="R9:R11"/>
    <mergeCell ref="S9:S10"/>
    <mergeCell ref="A127:B127"/>
    <mergeCell ref="A103:B103"/>
    <mergeCell ref="A117:D117"/>
    <mergeCell ref="A121:D121"/>
    <mergeCell ref="A111:D111"/>
    <mergeCell ref="A116:B116"/>
    <mergeCell ref="A83:B83"/>
    <mergeCell ref="A84:D84"/>
    <mergeCell ref="A86:D86"/>
    <mergeCell ref="C180:I180"/>
    <mergeCell ref="A176:B176"/>
    <mergeCell ref="C177:H177"/>
    <mergeCell ref="A152:D152"/>
    <mergeCell ref="A160:B160"/>
    <mergeCell ref="A163:D163"/>
    <mergeCell ref="A168:B168"/>
    <mergeCell ref="A169:D169"/>
    <mergeCell ref="C179:G179"/>
    <mergeCell ref="G8:G11"/>
    <mergeCell ref="D2:G2"/>
    <mergeCell ref="C6:M6"/>
    <mergeCell ref="A8:A11"/>
    <mergeCell ref="B8:B11"/>
    <mergeCell ref="C8:C11"/>
    <mergeCell ref="D8:D11"/>
    <mergeCell ref="E8:E11"/>
    <mergeCell ref="F8:F11"/>
    <mergeCell ref="J9:J11"/>
    <mergeCell ref="L9:M10"/>
    <mergeCell ref="J8:M8"/>
    <mergeCell ref="H8:H11"/>
    <mergeCell ref="I5:M5"/>
    <mergeCell ref="N8:P8"/>
    <mergeCell ref="N9:N11"/>
    <mergeCell ref="O9:O11"/>
    <mergeCell ref="P9:P10"/>
    <mergeCell ref="A161:D161"/>
    <mergeCell ref="A146:D146"/>
    <mergeCell ref="A47:B47"/>
    <mergeCell ref="A13:B13"/>
    <mergeCell ref="A130:D130"/>
    <mergeCell ref="A33:D33"/>
    <mergeCell ref="A94:D94"/>
    <mergeCell ref="A48:D48"/>
    <mergeCell ref="A51:D51"/>
    <mergeCell ref="A57:B57"/>
    <mergeCell ref="A65:D65"/>
    <mergeCell ref="A70:B70"/>
  </mergeCells>
  <pageMargins left="0.31496062992125984" right="0.11811023622047245" top="0.35433070866141736" bottom="0.35433070866141736" header="0" footer="0"/>
  <pageSetup paperSize="9" scale="50" fitToHeight="11" orientation="landscape" r:id="rId1"/>
  <colBreaks count="1" manualBreakCount="1">
    <brk id="1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 повышающим коэф</vt:lpstr>
      <vt:lpstr>'с повышающим коэф'!Заголовки_для_печати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nikulina_ov</dc:creator>
  <cp:lastModifiedBy>Надежда А. Ковальская</cp:lastModifiedBy>
  <cp:lastPrinted>2025-07-21T13:08:41Z</cp:lastPrinted>
  <dcterms:created xsi:type="dcterms:W3CDTF">2019-11-15T09:52:30Z</dcterms:created>
  <dcterms:modified xsi:type="dcterms:W3CDTF">2025-07-30T08:33:33Z</dcterms:modified>
</cp:coreProperties>
</file>